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luriel.sharepoint.com/sites/EchangesClientsbready/Documents partages/MAJ Cap Performance/Les outils pour les missions EC/new/outils_cap_perf_expertise_comptable_a_tester/"/>
    </mc:Choice>
  </mc:AlternateContent>
  <xr:revisionPtr revIDLastSave="97" documentId="8_{008E80E6-A9AC-46EF-954E-F9BB50E7AFB7}" xr6:coauthVersionLast="47" xr6:coauthVersionMax="47" xr10:uidLastSave="{9866103D-7C9A-45DA-A5CD-4DBBE35C384E}"/>
  <bookViews>
    <workbookView xWindow="57480" yWindow="-120" windowWidth="29040" windowHeight="15720" activeTab="1" xr2:uid="{1B14458F-7550-4A27-ADCE-F184125C7AE7}"/>
  </bookViews>
  <sheets>
    <sheet name="Accueil-Mode d'emploi" sheetId="6" r:id="rId1"/>
    <sheet name="⚙️Paramètres cabinet" sheetId="5" r:id="rId2"/>
    <sheet name="ℹ️Informations clients" sheetId="4" r:id="rId3"/>
    <sheet name="     " sheetId="47" r:id="rId4"/>
    <sheet name="_______________________________" sheetId="46" state="hidden" r:id="rId5"/>
    <sheet name="JANVIER" sheetId="11" r:id="rId6"/>
    <sheet name="FEVRIER" sheetId="48" r:id="rId7"/>
    <sheet name="MARS" sheetId="49" r:id="rId8"/>
    <sheet name="AVRIL" sheetId="50" r:id="rId9"/>
    <sheet name="MAI" sheetId="51" r:id="rId10"/>
    <sheet name="JUIN" sheetId="52" r:id="rId11"/>
    <sheet name="JUILLET" sheetId="53" r:id="rId12"/>
    <sheet name="AOUT" sheetId="54" r:id="rId13"/>
    <sheet name="SEPTEMBRE" sheetId="55" r:id="rId14"/>
    <sheet name="OCTOBRE" sheetId="56" r:id="rId15"/>
    <sheet name="NOVEMBRE" sheetId="57" r:id="rId16"/>
    <sheet name="DECEMBRE" sheetId="58" r:id="rId17"/>
    <sheet name="Technique" sheetId="10" state="hidden" r:id="rId18"/>
  </sheets>
  <definedNames>
    <definedName name="collaborateurs">'⚙️Paramètres cabinet'!$C$15:$C$22</definedName>
    <definedName name="Effectif">Technique!#REF!</definedName>
    <definedName name="formes">'⚙️Paramètres cabinet'!$G$16:$G$23</definedName>
    <definedName name="_xlnm.Print_Titles" localSheetId="5">JANVIER!$2:$7</definedName>
    <definedName name="regime_declarations_sociales">'⚙️Paramètres cabinet'!$F$26:$F$28</definedName>
    <definedName name="regime_tva">Technique!$A$4:$A$7</definedName>
    <definedName name="responsables">'⚙️Paramètres cabinet'!$B$15:$B$22</definedName>
    <definedName name="TASCOM">Technique!$A$36:$A$37</definedName>
    <definedName name="Taxe_foncière">Technique!$A$31:$A$33</definedName>
    <definedName name="Taxe_sur_salaires">Technique!#REF!</definedName>
    <definedName name="_xlnm.Print_Area" localSheetId="1">'⚙️Paramètres cabinet'!$B$1:$F$22</definedName>
    <definedName name="_xlnm.Print_Area" localSheetId="0">'Accueil-Mode d''emploi'!$B$1:$J$41</definedName>
    <definedName name="_xlnm.Print_Area" localSheetId="5">JANVIER!$B$2:$AC$33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33" i="57" l="1"/>
  <c r="AN32" i="57"/>
  <c r="AN31" i="57"/>
  <c r="AN30" i="57"/>
  <c r="AN29" i="57"/>
  <c r="AN28" i="57"/>
  <c r="AN27" i="57"/>
  <c r="AN26" i="57"/>
  <c r="AN25" i="57"/>
  <c r="AN24" i="57"/>
  <c r="AN23" i="57"/>
  <c r="AN22" i="57"/>
  <c r="AN21" i="57"/>
  <c r="AN20" i="57"/>
  <c r="AN19" i="57"/>
  <c r="AN18" i="57"/>
  <c r="AN17" i="57"/>
  <c r="AN16" i="57"/>
  <c r="AN15" i="57"/>
  <c r="AN14" i="57"/>
  <c r="AN13" i="57"/>
  <c r="AN12" i="57"/>
  <c r="AN11" i="57"/>
  <c r="AN10" i="57"/>
  <c r="AN9" i="57"/>
  <c r="AN8" i="57"/>
  <c r="AN33" i="58"/>
  <c r="AN32" i="58"/>
  <c r="AN31" i="58"/>
  <c r="AN30" i="58"/>
  <c r="AN29" i="58"/>
  <c r="AN28" i="58"/>
  <c r="AN27" i="58"/>
  <c r="AN26" i="58"/>
  <c r="AN25" i="58"/>
  <c r="AN24" i="58"/>
  <c r="AN23" i="58"/>
  <c r="AN22" i="58"/>
  <c r="AN21" i="58"/>
  <c r="AN20" i="58"/>
  <c r="AN19" i="58"/>
  <c r="AN18" i="58"/>
  <c r="AN17" i="58"/>
  <c r="AN16" i="58"/>
  <c r="AN15" i="58"/>
  <c r="AN14" i="58"/>
  <c r="AN13" i="58"/>
  <c r="AN12" i="58"/>
  <c r="AN11" i="58"/>
  <c r="AN10" i="58"/>
  <c r="AN9" i="58"/>
  <c r="AN8" i="58"/>
  <c r="AN33" i="56"/>
  <c r="AN32" i="56"/>
  <c r="AN31" i="56"/>
  <c r="AN30" i="56"/>
  <c r="AN29" i="56"/>
  <c r="AN28" i="56"/>
  <c r="AN27" i="56"/>
  <c r="AN26" i="56"/>
  <c r="AN25" i="56"/>
  <c r="AN24" i="56"/>
  <c r="AN23" i="56"/>
  <c r="AN22" i="56"/>
  <c r="AN21" i="56"/>
  <c r="AN20" i="56"/>
  <c r="AN19" i="56"/>
  <c r="AN18" i="56"/>
  <c r="AN17" i="56"/>
  <c r="AN16" i="56"/>
  <c r="AN15" i="56"/>
  <c r="AN14" i="56"/>
  <c r="AN13" i="56"/>
  <c r="AN12" i="56"/>
  <c r="AN11" i="56"/>
  <c r="AN10" i="56"/>
  <c r="AN9" i="56"/>
  <c r="AN8" i="56"/>
  <c r="AN33" i="11"/>
  <c r="AN32" i="11"/>
  <c r="AN31" i="11"/>
  <c r="AN30" i="11"/>
  <c r="AN29" i="11"/>
  <c r="AN28" i="11"/>
  <c r="AN27" i="11"/>
  <c r="AN26" i="11"/>
  <c r="AN25" i="11"/>
  <c r="AN24" i="11"/>
  <c r="AN23" i="11"/>
  <c r="AN22" i="11"/>
  <c r="AN21" i="11"/>
  <c r="AN20" i="11"/>
  <c r="AN19" i="11"/>
  <c r="AN18" i="11"/>
  <c r="AN17" i="11"/>
  <c r="AN16" i="11"/>
  <c r="AN15" i="11"/>
  <c r="AN14" i="11"/>
  <c r="AN13" i="11"/>
  <c r="AN12" i="11"/>
  <c r="AN11" i="11"/>
  <c r="AN10" i="11"/>
  <c r="AN9" i="11"/>
  <c r="AN8" i="11"/>
  <c r="AN33" i="48"/>
  <c r="AN32" i="48"/>
  <c r="AN31" i="48"/>
  <c r="AN30" i="48"/>
  <c r="AN29" i="48"/>
  <c r="AN28" i="48"/>
  <c r="AN27" i="48"/>
  <c r="AN26" i="48"/>
  <c r="AN25" i="48"/>
  <c r="AN24" i="48"/>
  <c r="AN23" i="48"/>
  <c r="AN22" i="48"/>
  <c r="AN21" i="48"/>
  <c r="AN20" i="48"/>
  <c r="AN19" i="48"/>
  <c r="AN18" i="48"/>
  <c r="AN17" i="48"/>
  <c r="AN16" i="48"/>
  <c r="AN15" i="48"/>
  <c r="AN14" i="48"/>
  <c r="AN13" i="48"/>
  <c r="AN12" i="48"/>
  <c r="AN11" i="48"/>
  <c r="AN10" i="48"/>
  <c r="AN9" i="48"/>
  <c r="AN8" i="48"/>
  <c r="AN33" i="49"/>
  <c r="AN32" i="49"/>
  <c r="AN31" i="49"/>
  <c r="AN30" i="49"/>
  <c r="AN29" i="49"/>
  <c r="AN28" i="49"/>
  <c r="AN27" i="49"/>
  <c r="AN26" i="49"/>
  <c r="AN25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N33" i="50"/>
  <c r="AN32" i="50"/>
  <c r="AN31" i="50"/>
  <c r="AN30" i="50"/>
  <c r="AN29" i="50"/>
  <c r="AN28" i="50"/>
  <c r="AN27" i="50"/>
  <c r="AN26" i="50"/>
  <c r="AN25" i="50"/>
  <c r="AN24" i="50"/>
  <c r="AN23" i="50"/>
  <c r="AN22" i="50"/>
  <c r="AN21" i="50"/>
  <c r="AN20" i="50"/>
  <c r="AN19" i="50"/>
  <c r="AN18" i="50"/>
  <c r="AN17" i="50"/>
  <c r="AN16" i="50"/>
  <c r="AN15" i="50"/>
  <c r="AN14" i="50"/>
  <c r="AN13" i="50"/>
  <c r="AN12" i="50"/>
  <c r="AN11" i="50"/>
  <c r="AN10" i="50"/>
  <c r="AN9" i="50"/>
  <c r="AN8" i="50"/>
  <c r="AN33" i="51"/>
  <c r="AN32" i="51"/>
  <c r="AN31" i="51"/>
  <c r="AN30" i="51"/>
  <c r="AN29" i="51"/>
  <c r="AN28" i="51"/>
  <c r="AN27" i="51"/>
  <c r="AN26" i="51"/>
  <c r="AN25" i="51"/>
  <c r="AN24" i="51"/>
  <c r="AN23" i="51"/>
  <c r="AN22" i="51"/>
  <c r="AN21" i="51"/>
  <c r="AN20" i="51"/>
  <c r="AN19" i="51"/>
  <c r="AN18" i="51"/>
  <c r="AN17" i="51"/>
  <c r="AN16" i="51"/>
  <c r="AN15" i="51"/>
  <c r="AN14" i="51"/>
  <c r="AN13" i="51"/>
  <c r="AN12" i="51"/>
  <c r="AN11" i="51"/>
  <c r="AN10" i="51"/>
  <c r="AN9" i="51"/>
  <c r="AN8" i="51"/>
  <c r="AN33" i="52"/>
  <c r="AN32" i="52"/>
  <c r="AN31" i="52"/>
  <c r="AN30" i="52"/>
  <c r="AN29" i="52"/>
  <c r="AN28" i="52"/>
  <c r="AN27" i="52"/>
  <c r="AN26" i="52"/>
  <c r="AN25" i="52"/>
  <c r="AN24" i="52"/>
  <c r="AN23" i="52"/>
  <c r="AN22" i="52"/>
  <c r="AN21" i="52"/>
  <c r="AN20" i="52"/>
  <c r="AN19" i="52"/>
  <c r="AN18" i="52"/>
  <c r="AN17" i="52"/>
  <c r="AN16" i="52"/>
  <c r="AN15" i="52"/>
  <c r="AN14" i="52"/>
  <c r="AN13" i="52"/>
  <c r="AN12" i="52"/>
  <c r="AN11" i="52"/>
  <c r="AN10" i="52"/>
  <c r="AN9" i="52"/>
  <c r="AN8" i="52"/>
  <c r="AN33" i="53"/>
  <c r="AN32" i="53"/>
  <c r="AN31" i="53"/>
  <c r="AN30" i="53"/>
  <c r="AN29" i="53"/>
  <c r="AN28" i="53"/>
  <c r="AN27" i="53"/>
  <c r="AN26" i="53"/>
  <c r="AN25" i="53"/>
  <c r="AN24" i="53"/>
  <c r="AN23" i="53"/>
  <c r="AN22" i="53"/>
  <c r="AN21" i="53"/>
  <c r="AN20" i="53"/>
  <c r="AN19" i="53"/>
  <c r="AN18" i="53"/>
  <c r="AN17" i="53"/>
  <c r="AN16" i="53"/>
  <c r="AN15" i="53"/>
  <c r="AN14" i="53"/>
  <c r="AN13" i="53"/>
  <c r="AN12" i="53"/>
  <c r="AN11" i="53"/>
  <c r="AN10" i="53"/>
  <c r="AN9" i="53"/>
  <c r="AN8" i="53"/>
  <c r="AN33" i="54"/>
  <c r="AN32" i="54"/>
  <c r="AN31" i="54"/>
  <c r="AN30" i="54"/>
  <c r="AN29" i="54"/>
  <c r="AN28" i="54"/>
  <c r="AN27" i="54"/>
  <c r="AN26" i="54"/>
  <c r="AN25" i="54"/>
  <c r="AN24" i="54"/>
  <c r="AN23" i="54"/>
  <c r="AN22" i="54"/>
  <c r="AN21" i="54"/>
  <c r="AN20" i="54"/>
  <c r="AN19" i="54"/>
  <c r="AN18" i="54"/>
  <c r="AN17" i="54"/>
  <c r="AN16" i="54"/>
  <c r="AN15" i="54"/>
  <c r="AN14" i="54"/>
  <c r="AN13" i="54"/>
  <c r="AN12" i="54"/>
  <c r="AN11" i="54"/>
  <c r="AN10" i="54"/>
  <c r="AN9" i="54"/>
  <c r="AN8" i="54"/>
  <c r="AN9" i="55"/>
  <c r="AN10" i="55"/>
  <c r="AN11" i="55"/>
  <c r="AN12" i="55"/>
  <c r="AN13" i="55"/>
  <c r="AN14" i="55"/>
  <c r="AN15" i="55"/>
  <c r="AN16" i="55"/>
  <c r="AN17" i="55"/>
  <c r="AN18" i="55"/>
  <c r="AN19" i="55"/>
  <c r="AN20" i="55"/>
  <c r="AN21" i="55"/>
  <c r="AN22" i="55"/>
  <c r="AN23" i="55"/>
  <c r="AN24" i="55"/>
  <c r="AN25" i="55"/>
  <c r="AN26" i="55"/>
  <c r="AN27" i="55"/>
  <c r="AN28" i="55"/>
  <c r="AN29" i="55"/>
  <c r="AN30" i="55"/>
  <c r="AN31" i="55"/>
  <c r="AN32" i="55"/>
  <c r="AN33" i="55"/>
  <c r="AN8" i="55"/>
  <c r="D77" i="10"/>
  <c r="D78" i="10"/>
  <c r="D79" i="10"/>
  <c r="D80" i="10"/>
  <c r="D81" i="10"/>
  <c r="D82" i="10"/>
  <c r="D83" i="10"/>
  <c r="D84" i="10"/>
  <c r="D85" i="10"/>
  <c r="D86" i="10"/>
  <c r="D76" i="10"/>
  <c r="AJ33" i="55"/>
  <c r="AJ32" i="55"/>
  <c r="AJ31" i="55"/>
  <c r="AJ30" i="55"/>
  <c r="AJ29" i="55"/>
  <c r="AJ28" i="55"/>
  <c r="AJ27" i="55"/>
  <c r="AJ26" i="55"/>
  <c r="AJ25" i="55"/>
  <c r="AJ24" i="55"/>
  <c r="AJ23" i="55"/>
  <c r="AJ22" i="55"/>
  <c r="AJ21" i="55"/>
  <c r="AJ20" i="55"/>
  <c r="AJ19" i="55"/>
  <c r="AJ18" i="55"/>
  <c r="AJ17" i="55"/>
  <c r="AJ16" i="55"/>
  <c r="AJ15" i="55"/>
  <c r="AJ14" i="55"/>
  <c r="AJ13" i="55"/>
  <c r="AJ12" i="55"/>
  <c r="AJ11" i="55"/>
  <c r="AJ10" i="55"/>
  <c r="AJ9" i="55"/>
  <c r="AJ33" i="56"/>
  <c r="AJ32" i="56"/>
  <c r="AJ31" i="56"/>
  <c r="AJ30" i="56"/>
  <c r="AJ29" i="56"/>
  <c r="AJ28" i="56"/>
  <c r="AJ27" i="56"/>
  <c r="AJ26" i="56"/>
  <c r="AJ25" i="56"/>
  <c r="AJ24" i="56"/>
  <c r="AJ23" i="56"/>
  <c r="AJ22" i="56"/>
  <c r="AJ21" i="56"/>
  <c r="AJ20" i="56"/>
  <c r="AJ19" i="56"/>
  <c r="AJ18" i="56"/>
  <c r="AJ17" i="56"/>
  <c r="AJ16" i="56"/>
  <c r="AJ15" i="56"/>
  <c r="AJ14" i="56"/>
  <c r="AJ13" i="56"/>
  <c r="AJ12" i="56"/>
  <c r="AJ11" i="56"/>
  <c r="AJ10" i="56"/>
  <c r="AJ9" i="56"/>
  <c r="AJ33" i="57"/>
  <c r="AJ32" i="57"/>
  <c r="AJ31" i="57"/>
  <c r="AJ30" i="57"/>
  <c r="AJ29" i="57"/>
  <c r="AJ28" i="57"/>
  <c r="AJ27" i="57"/>
  <c r="AJ26" i="57"/>
  <c r="AJ25" i="57"/>
  <c r="AJ24" i="57"/>
  <c r="AJ23" i="57"/>
  <c r="AJ22" i="57"/>
  <c r="AJ21" i="57"/>
  <c r="AJ20" i="57"/>
  <c r="AJ19" i="57"/>
  <c r="AJ18" i="57"/>
  <c r="AJ17" i="57"/>
  <c r="AJ16" i="57"/>
  <c r="AJ15" i="57"/>
  <c r="AJ14" i="57"/>
  <c r="AJ13" i="57"/>
  <c r="AJ12" i="57"/>
  <c r="AJ11" i="57"/>
  <c r="AJ10" i="57"/>
  <c r="AJ9" i="57"/>
  <c r="AJ33" i="58"/>
  <c r="AJ32" i="58"/>
  <c r="AJ31" i="58"/>
  <c r="AJ30" i="58"/>
  <c r="AJ29" i="58"/>
  <c r="AJ28" i="58"/>
  <c r="AJ27" i="58"/>
  <c r="AJ26" i="58"/>
  <c r="AJ25" i="58"/>
  <c r="AJ24" i="58"/>
  <c r="AJ23" i="58"/>
  <c r="AJ22" i="58"/>
  <c r="AJ21" i="58"/>
  <c r="AJ20" i="58"/>
  <c r="AJ19" i="58"/>
  <c r="AJ18" i="58"/>
  <c r="AJ17" i="58"/>
  <c r="AJ16" i="58"/>
  <c r="AJ15" i="58"/>
  <c r="AJ14" i="58"/>
  <c r="AJ13" i="58"/>
  <c r="AJ12" i="58"/>
  <c r="AJ11" i="58"/>
  <c r="AJ10" i="58"/>
  <c r="AJ9" i="58"/>
  <c r="AJ8" i="58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J14" i="54"/>
  <c r="AJ13" i="54"/>
  <c r="AJ12" i="54"/>
  <c r="AJ11" i="54"/>
  <c r="AJ10" i="54"/>
  <c r="AJ9" i="54"/>
  <c r="AJ33" i="49"/>
  <c r="AJ32" i="49"/>
  <c r="AJ31" i="49"/>
  <c r="AJ30" i="49"/>
  <c r="AJ29" i="49"/>
  <c r="AJ28" i="49"/>
  <c r="AJ27" i="49"/>
  <c r="AJ26" i="49"/>
  <c r="AJ25" i="49"/>
  <c r="AJ24" i="49"/>
  <c r="AJ23" i="49"/>
  <c r="AJ22" i="49"/>
  <c r="AJ21" i="49"/>
  <c r="AJ20" i="49"/>
  <c r="AJ19" i="49"/>
  <c r="AJ18" i="49"/>
  <c r="AJ17" i="49"/>
  <c r="AJ16" i="49"/>
  <c r="AJ15" i="49"/>
  <c r="AJ14" i="49"/>
  <c r="AJ13" i="49"/>
  <c r="AJ12" i="49"/>
  <c r="AJ11" i="49"/>
  <c r="AJ10" i="49"/>
  <c r="AJ9" i="49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J17" i="50"/>
  <c r="AJ16" i="50"/>
  <c r="AJ15" i="50"/>
  <c r="AJ14" i="50"/>
  <c r="AJ13" i="50"/>
  <c r="AJ12" i="50"/>
  <c r="AJ11" i="50"/>
  <c r="AJ10" i="50"/>
  <c r="AJ9" i="50"/>
  <c r="AJ33" i="51"/>
  <c r="AJ32" i="51"/>
  <c r="AJ31" i="51"/>
  <c r="AJ30" i="51"/>
  <c r="AJ29" i="51"/>
  <c r="AJ28" i="51"/>
  <c r="AJ27" i="51"/>
  <c r="AJ26" i="51"/>
  <c r="AJ25" i="51"/>
  <c r="AJ24" i="51"/>
  <c r="AJ23" i="51"/>
  <c r="AJ22" i="51"/>
  <c r="AJ21" i="51"/>
  <c r="AJ20" i="51"/>
  <c r="AJ19" i="51"/>
  <c r="AJ18" i="51"/>
  <c r="AJ17" i="51"/>
  <c r="AJ16" i="51"/>
  <c r="AJ15" i="51"/>
  <c r="AJ14" i="51"/>
  <c r="AJ13" i="51"/>
  <c r="AJ12" i="51"/>
  <c r="AJ11" i="51"/>
  <c r="AJ10" i="51"/>
  <c r="AJ9" i="51"/>
  <c r="AJ33" i="52"/>
  <c r="AJ32" i="52"/>
  <c r="AJ31" i="52"/>
  <c r="AJ30" i="52"/>
  <c r="AJ29" i="52"/>
  <c r="AJ28" i="52"/>
  <c r="AJ27" i="52"/>
  <c r="AJ26" i="52"/>
  <c r="AJ25" i="52"/>
  <c r="AJ24" i="52"/>
  <c r="AJ23" i="52"/>
  <c r="AJ22" i="52"/>
  <c r="AJ21" i="52"/>
  <c r="AJ20" i="52"/>
  <c r="AJ19" i="52"/>
  <c r="AJ18" i="52"/>
  <c r="AJ17" i="52"/>
  <c r="AJ16" i="52"/>
  <c r="AJ15" i="52"/>
  <c r="AJ14" i="52"/>
  <c r="AJ13" i="52"/>
  <c r="AJ12" i="52"/>
  <c r="AJ11" i="52"/>
  <c r="AJ10" i="52"/>
  <c r="AJ9" i="52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J21" i="48"/>
  <c r="AJ20" i="48"/>
  <c r="AJ19" i="48"/>
  <c r="AJ18" i="48"/>
  <c r="AJ17" i="48"/>
  <c r="AJ16" i="48"/>
  <c r="AJ15" i="48"/>
  <c r="AJ14" i="48"/>
  <c r="AJ13" i="48"/>
  <c r="AJ12" i="48"/>
  <c r="AJ11" i="48"/>
  <c r="AJ10" i="48"/>
  <c r="AJ9" i="48"/>
  <c r="AJ33" i="11"/>
  <c r="AJ32" i="11"/>
  <c r="AJ31" i="11"/>
  <c r="AJ30" i="11"/>
  <c r="AJ29" i="11"/>
  <c r="AJ28" i="11"/>
  <c r="AJ27" i="11"/>
  <c r="AJ26" i="11"/>
  <c r="AJ25" i="11"/>
  <c r="AJ24" i="11"/>
  <c r="AJ23" i="11"/>
  <c r="AJ22" i="11"/>
  <c r="AJ21" i="11"/>
  <c r="AJ20" i="11"/>
  <c r="AJ19" i="11"/>
  <c r="AJ18" i="11"/>
  <c r="AJ17" i="11"/>
  <c r="AJ16" i="11"/>
  <c r="AJ15" i="11"/>
  <c r="AJ14" i="11"/>
  <c r="AJ13" i="11"/>
  <c r="AJ12" i="11"/>
  <c r="AJ11" i="11"/>
  <c r="AJ10" i="11"/>
  <c r="AJ9" i="11"/>
  <c r="AJ9" i="53"/>
  <c r="AJ11" i="53"/>
  <c r="AJ12" i="53"/>
  <c r="AJ13" i="53"/>
  <c r="AJ14" i="53"/>
  <c r="AJ15" i="53"/>
  <c r="AJ16" i="53"/>
  <c r="AJ17" i="53"/>
  <c r="AJ18" i="53"/>
  <c r="AJ19" i="53"/>
  <c r="AJ20" i="53"/>
  <c r="AJ21" i="53"/>
  <c r="AJ22" i="53"/>
  <c r="AJ23" i="53"/>
  <c r="AJ24" i="53"/>
  <c r="AJ25" i="53"/>
  <c r="AJ26" i="53"/>
  <c r="AJ27" i="53"/>
  <c r="AJ28" i="53"/>
  <c r="AJ29" i="53"/>
  <c r="AJ30" i="53"/>
  <c r="AJ31" i="53"/>
  <c r="AJ32" i="53"/>
  <c r="AJ33" i="53"/>
  <c r="AJ10" i="53"/>
  <c r="AM5" i="53" a="1"/>
  <c r="AM5" i="53" s="1"/>
  <c r="M11" i="4"/>
  <c r="U11" i="4"/>
  <c r="X11" i="4"/>
  <c r="F36" i="11"/>
  <c r="E36" i="11"/>
  <c r="D36" i="11"/>
  <c r="C36" i="11"/>
  <c r="B36" i="11"/>
  <c r="F35" i="11"/>
  <c r="E35" i="11"/>
  <c r="D35" i="11"/>
  <c r="C35" i="11"/>
  <c r="B35" i="11"/>
  <c r="F34" i="11"/>
  <c r="E34" i="11"/>
  <c r="D34" i="11"/>
  <c r="C34" i="11"/>
  <c r="B34" i="11"/>
  <c r="BB33" i="11"/>
  <c r="AZ33" i="11"/>
  <c r="AY33" i="11"/>
  <c r="AX33" i="11"/>
  <c r="AW33" i="11"/>
  <c r="AV33" i="11"/>
  <c r="AU33" i="11"/>
  <c r="AT33" i="11"/>
  <c r="AS33" i="11"/>
  <c r="AR33" i="11"/>
  <c r="AQ33" i="11"/>
  <c r="AP33" i="11"/>
  <c r="AO33" i="11"/>
  <c r="AM33" i="11"/>
  <c r="AL33" i="11"/>
  <c r="AK33" i="11"/>
  <c r="AH33" i="11"/>
  <c r="AF33" i="11"/>
  <c r="AG33" i="11" s="1"/>
  <c r="F33" i="11"/>
  <c r="E33" i="11"/>
  <c r="D33" i="11"/>
  <c r="C33" i="11"/>
  <c r="B33" i="11"/>
  <c r="BB32" i="11"/>
  <c r="AZ32" i="11"/>
  <c r="AY32" i="11"/>
  <c r="AX32" i="11"/>
  <c r="AW32" i="11"/>
  <c r="AV32" i="11"/>
  <c r="AU32" i="11"/>
  <c r="AT32" i="11"/>
  <c r="AS32" i="11"/>
  <c r="AR32" i="11"/>
  <c r="AQ32" i="11"/>
  <c r="AP32" i="11"/>
  <c r="AO32" i="11"/>
  <c r="AL32" i="11"/>
  <c r="AK32" i="11"/>
  <c r="AH32" i="11"/>
  <c r="AF32" i="11"/>
  <c r="AG32" i="11" s="1"/>
  <c r="F32" i="11"/>
  <c r="E32" i="11"/>
  <c r="D32" i="11"/>
  <c r="C32" i="11"/>
  <c r="B32" i="11"/>
  <c r="BB31" i="11"/>
  <c r="AZ31" i="11"/>
  <c r="AY31" i="11"/>
  <c r="AX31" i="11"/>
  <c r="AW31" i="11"/>
  <c r="AV31" i="11"/>
  <c r="AU31" i="11"/>
  <c r="AT31" i="11"/>
  <c r="AS31" i="11"/>
  <c r="AR31" i="11"/>
  <c r="AQ31" i="11"/>
  <c r="AP31" i="11"/>
  <c r="AO31" i="11"/>
  <c r="AM31" i="11"/>
  <c r="AK31" i="11"/>
  <c r="AH31" i="11"/>
  <c r="AF31" i="11"/>
  <c r="AG31" i="11" s="1"/>
  <c r="F31" i="11"/>
  <c r="AL31" i="11" s="1"/>
  <c r="E31" i="11"/>
  <c r="D31" i="11"/>
  <c r="C31" i="11"/>
  <c r="B31" i="11"/>
  <c r="BB30" i="11"/>
  <c r="AZ30" i="11"/>
  <c r="AY30" i="11"/>
  <c r="AX30" i="11"/>
  <c r="AW30" i="11"/>
  <c r="AV30" i="11"/>
  <c r="AU30" i="11"/>
  <c r="AT30" i="11"/>
  <c r="AS30" i="11"/>
  <c r="AR30" i="11"/>
  <c r="AQ30" i="11"/>
  <c r="AP30" i="11"/>
  <c r="AO30" i="11"/>
  <c r="AM30" i="11"/>
  <c r="AK30" i="11"/>
  <c r="AH30" i="11"/>
  <c r="AF30" i="11"/>
  <c r="AG30" i="11" s="1"/>
  <c r="F30" i="11"/>
  <c r="E30" i="11"/>
  <c r="D30" i="11"/>
  <c r="C30" i="11"/>
  <c r="B30" i="11"/>
  <c r="BB29" i="11"/>
  <c r="AZ29" i="11"/>
  <c r="AY29" i="11"/>
  <c r="AX29" i="11"/>
  <c r="AW29" i="11"/>
  <c r="AV29" i="11"/>
  <c r="AU29" i="11"/>
  <c r="AT29" i="11"/>
  <c r="AS29" i="11"/>
  <c r="AR29" i="11"/>
  <c r="AQ29" i="11"/>
  <c r="AP29" i="11"/>
  <c r="AO29" i="11"/>
  <c r="AL29" i="11"/>
  <c r="AK29" i="11"/>
  <c r="AH29" i="11"/>
  <c r="AF29" i="11"/>
  <c r="AG29" i="11" s="1"/>
  <c r="F29" i="11"/>
  <c r="AM29" i="11" s="1"/>
  <c r="E29" i="11"/>
  <c r="D29" i="11"/>
  <c r="C29" i="11"/>
  <c r="B29" i="11"/>
  <c r="BB28" i="11"/>
  <c r="AZ28" i="11"/>
  <c r="AY28" i="11"/>
  <c r="AX28" i="11"/>
  <c r="AW28" i="11"/>
  <c r="AV28" i="11"/>
  <c r="AU28" i="11"/>
  <c r="AT28" i="11"/>
  <c r="AS28" i="11"/>
  <c r="AR28" i="11"/>
  <c r="AQ28" i="11"/>
  <c r="AP28" i="11"/>
  <c r="AO28" i="11"/>
  <c r="AK28" i="11"/>
  <c r="AH28" i="11"/>
  <c r="AF28" i="11"/>
  <c r="AG28" i="11" s="1"/>
  <c r="F28" i="11"/>
  <c r="E28" i="11"/>
  <c r="D28" i="11"/>
  <c r="C28" i="11"/>
  <c r="B28" i="11"/>
  <c r="BB27" i="11"/>
  <c r="AZ27" i="11"/>
  <c r="AY27" i="11"/>
  <c r="AX27" i="11"/>
  <c r="AW27" i="11"/>
  <c r="AV27" i="11"/>
  <c r="AU27" i="11"/>
  <c r="AT27" i="11"/>
  <c r="AS27" i="11"/>
  <c r="AR27" i="11"/>
  <c r="AQ27" i="11"/>
  <c r="AP27" i="11"/>
  <c r="AO27" i="11"/>
  <c r="AM27" i="11"/>
  <c r="AK27" i="11"/>
  <c r="AH27" i="11"/>
  <c r="AF27" i="11"/>
  <c r="AG27" i="11" s="1"/>
  <c r="F27" i="11"/>
  <c r="AL27" i="11" s="1"/>
  <c r="E27" i="11"/>
  <c r="D27" i="11"/>
  <c r="C27" i="11"/>
  <c r="B27" i="11"/>
  <c r="BB26" i="11"/>
  <c r="AZ26" i="11"/>
  <c r="AY26" i="11"/>
  <c r="AX26" i="11"/>
  <c r="AW26" i="11"/>
  <c r="AV26" i="11"/>
  <c r="AU26" i="11"/>
  <c r="AT26" i="11"/>
  <c r="AS26" i="11"/>
  <c r="AR26" i="11"/>
  <c r="AQ26" i="11"/>
  <c r="AP26" i="11"/>
  <c r="AO26" i="11"/>
  <c r="AM26" i="11"/>
  <c r="AK26" i="11"/>
  <c r="AH26" i="11"/>
  <c r="AF26" i="11"/>
  <c r="AG26" i="11" s="1"/>
  <c r="F26" i="11"/>
  <c r="E26" i="11"/>
  <c r="D26" i="11"/>
  <c r="C26" i="11"/>
  <c r="B26" i="11"/>
  <c r="BB25" i="11"/>
  <c r="AZ25" i="11"/>
  <c r="AY25" i="11"/>
  <c r="AX25" i="11"/>
  <c r="AW25" i="11"/>
  <c r="AV25" i="11"/>
  <c r="AU25" i="11"/>
  <c r="AT25" i="11"/>
  <c r="AS25" i="11"/>
  <c r="AR25" i="11"/>
  <c r="AQ25" i="11"/>
  <c r="AP25" i="11"/>
  <c r="AO25" i="11"/>
  <c r="AL25" i="11"/>
  <c r="AK25" i="11"/>
  <c r="AH25" i="11"/>
  <c r="AF25" i="11"/>
  <c r="AG25" i="11" s="1"/>
  <c r="F25" i="11"/>
  <c r="AM25" i="11" s="1"/>
  <c r="E25" i="11"/>
  <c r="D25" i="11"/>
  <c r="C25" i="11"/>
  <c r="B25" i="11"/>
  <c r="BB24" i="11"/>
  <c r="AZ24" i="11"/>
  <c r="AY24" i="11"/>
  <c r="AX24" i="11"/>
  <c r="AW24" i="11"/>
  <c r="AV24" i="11"/>
  <c r="AU24" i="11"/>
  <c r="AT24" i="11"/>
  <c r="AS24" i="11"/>
  <c r="AR24" i="11"/>
  <c r="AQ24" i="11"/>
  <c r="AP24" i="11"/>
  <c r="AO24" i="11"/>
  <c r="AK24" i="11"/>
  <c r="AH24" i="11"/>
  <c r="AF24" i="11"/>
  <c r="AG24" i="11" s="1"/>
  <c r="F24" i="11"/>
  <c r="E24" i="11"/>
  <c r="D24" i="11"/>
  <c r="C24" i="11"/>
  <c r="B24" i="11"/>
  <c r="BB23" i="11"/>
  <c r="AZ23" i="11"/>
  <c r="AY23" i="11"/>
  <c r="AX23" i="11"/>
  <c r="AW23" i="11"/>
  <c r="AV23" i="11"/>
  <c r="AU23" i="11"/>
  <c r="AT23" i="11"/>
  <c r="AS23" i="11"/>
  <c r="AR23" i="11"/>
  <c r="AQ23" i="11"/>
  <c r="AP23" i="11"/>
  <c r="AO23" i="11"/>
  <c r="AM23" i="11"/>
  <c r="AK23" i="11"/>
  <c r="AH23" i="11"/>
  <c r="AF23" i="11"/>
  <c r="AG23" i="11" s="1"/>
  <c r="F23" i="11"/>
  <c r="AL23" i="11" s="1"/>
  <c r="E23" i="11"/>
  <c r="D23" i="11"/>
  <c r="C23" i="11"/>
  <c r="B23" i="11"/>
  <c r="BB22" i="11"/>
  <c r="AZ22" i="11"/>
  <c r="AY22" i="11"/>
  <c r="AX22" i="11"/>
  <c r="AW22" i="11"/>
  <c r="AV22" i="11"/>
  <c r="AU22" i="11"/>
  <c r="AT22" i="11"/>
  <c r="AS22" i="11"/>
  <c r="AR22" i="11"/>
  <c r="AQ22" i="11"/>
  <c r="AP22" i="11"/>
  <c r="AO22" i="11"/>
  <c r="AM22" i="11"/>
  <c r="AK22" i="11"/>
  <c r="AH22" i="11"/>
  <c r="AF22" i="11"/>
  <c r="AG22" i="11" s="1"/>
  <c r="F22" i="11"/>
  <c r="E22" i="11"/>
  <c r="D22" i="11"/>
  <c r="C22" i="11"/>
  <c r="B22" i="11"/>
  <c r="BB21" i="11"/>
  <c r="AZ21" i="11"/>
  <c r="AY21" i="11"/>
  <c r="AX21" i="11"/>
  <c r="AW21" i="11"/>
  <c r="AV21" i="11"/>
  <c r="AU21" i="11"/>
  <c r="AT21" i="11"/>
  <c r="AS21" i="11"/>
  <c r="AR21" i="11"/>
  <c r="AQ21" i="11"/>
  <c r="AP21" i="11"/>
  <c r="AO21" i="11"/>
  <c r="AL21" i="11"/>
  <c r="AK21" i="11"/>
  <c r="AH21" i="11"/>
  <c r="AF21" i="11"/>
  <c r="AG21" i="11" s="1"/>
  <c r="F21" i="11"/>
  <c r="AM21" i="11" s="1"/>
  <c r="E21" i="11"/>
  <c r="D21" i="11"/>
  <c r="C21" i="11"/>
  <c r="B21" i="11"/>
  <c r="BB20" i="11"/>
  <c r="AZ20" i="11"/>
  <c r="AY20" i="11"/>
  <c r="AX20" i="11"/>
  <c r="AW20" i="11"/>
  <c r="AV20" i="11"/>
  <c r="AU20" i="11"/>
  <c r="AT20" i="11"/>
  <c r="AS20" i="11"/>
  <c r="AR20" i="11"/>
  <c r="AQ20" i="11"/>
  <c r="AP20" i="11"/>
  <c r="AO20" i="11"/>
  <c r="AK20" i="11"/>
  <c r="AH20" i="11"/>
  <c r="AF20" i="11"/>
  <c r="AG20" i="11" s="1"/>
  <c r="F20" i="11"/>
  <c r="E20" i="11"/>
  <c r="D20" i="11"/>
  <c r="C20" i="11"/>
  <c r="B20" i="11"/>
  <c r="BB19" i="11"/>
  <c r="AZ19" i="11"/>
  <c r="AY19" i="11"/>
  <c r="AX19" i="11"/>
  <c r="AW19" i="11"/>
  <c r="AV19" i="11"/>
  <c r="AU19" i="11"/>
  <c r="AT19" i="11"/>
  <c r="AS19" i="11"/>
  <c r="AR19" i="11"/>
  <c r="AQ19" i="11"/>
  <c r="AP19" i="11"/>
  <c r="AO19" i="11"/>
  <c r="AM19" i="11"/>
  <c r="AK19" i="11"/>
  <c r="AH19" i="11"/>
  <c r="AF19" i="11"/>
  <c r="AG19" i="11" s="1"/>
  <c r="F19" i="11"/>
  <c r="AL19" i="11" s="1"/>
  <c r="E19" i="11"/>
  <c r="D19" i="11"/>
  <c r="C19" i="11"/>
  <c r="B19" i="11"/>
  <c r="BB18" i="11"/>
  <c r="AZ18" i="11"/>
  <c r="AY18" i="11"/>
  <c r="AX18" i="11"/>
  <c r="AW18" i="11"/>
  <c r="AV18" i="11"/>
  <c r="AU18" i="11"/>
  <c r="AT18" i="11"/>
  <c r="AS18" i="11"/>
  <c r="AR18" i="11"/>
  <c r="AQ18" i="11"/>
  <c r="AP18" i="11"/>
  <c r="AO18" i="11"/>
  <c r="AM18" i="11"/>
  <c r="AK18" i="11"/>
  <c r="AH18" i="11"/>
  <c r="AF18" i="11"/>
  <c r="AG18" i="11" s="1"/>
  <c r="F18" i="11"/>
  <c r="E18" i="11"/>
  <c r="D18" i="11"/>
  <c r="C18" i="11"/>
  <c r="B18" i="11"/>
  <c r="BB17" i="11"/>
  <c r="AZ17" i="11"/>
  <c r="AY17" i="11"/>
  <c r="AX17" i="11"/>
  <c r="AW17" i="11"/>
  <c r="AV17" i="11"/>
  <c r="AU17" i="11"/>
  <c r="AT17" i="11"/>
  <c r="AS17" i="11"/>
  <c r="AR17" i="11"/>
  <c r="AQ17" i="11"/>
  <c r="AP17" i="11"/>
  <c r="AO17" i="11"/>
  <c r="AL17" i="11"/>
  <c r="AK17" i="11"/>
  <c r="AH17" i="11"/>
  <c r="AF17" i="11"/>
  <c r="AG17" i="11" s="1"/>
  <c r="F17" i="11"/>
  <c r="AM17" i="11" s="1"/>
  <c r="E17" i="11"/>
  <c r="D17" i="11"/>
  <c r="C17" i="11"/>
  <c r="B17" i="11"/>
  <c r="BB16" i="11"/>
  <c r="AZ16" i="11"/>
  <c r="AY16" i="11"/>
  <c r="AX16" i="11"/>
  <c r="AW16" i="11"/>
  <c r="AV16" i="11"/>
  <c r="AU16" i="11"/>
  <c r="AT16" i="11"/>
  <c r="AS16" i="11"/>
  <c r="AR16" i="11"/>
  <c r="AQ16" i="11"/>
  <c r="AP16" i="11"/>
  <c r="AO16" i="11"/>
  <c r="AK16" i="11"/>
  <c r="AH16" i="11"/>
  <c r="AF16" i="11"/>
  <c r="AG16" i="11" s="1"/>
  <c r="F16" i="11"/>
  <c r="E16" i="11"/>
  <c r="D16" i="11"/>
  <c r="C16" i="11"/>
  <c r="B16" i="11"/>
  <c r="BB15" i="11"/>
  <c r="AZ15" i="11"/>
  <c r="AY15" i="11"/>
  <c r="AX15" i="11"/>
  <c r="AW15" i="11"/>
  <c r="AV15" i="11"/>
  <c r="AU15" i="11"/>
  <c r="AT15" i="11"/>
  <c r="AS15" i="11"/>
  <c r="AR15" i="11"/>
  <c r="AQ15" i="11"/>
  <c r="AP15" i="11"/>
  <c r="AO15" i="11"/>
  <c r="AM15" i="11"/>
  <c r="AK15" i="11"/>
  <c r="AH15" i="11"/>
  <c r="AF15" i="11"/>
  <c r="AG15" i="11" s="1"/>
  <c r="F15" i="11"/>
  <c r="AL15" i="11" s="1"/>
  <c r="E15" i="11"/>
  <c r="D15" i="11"/>
  <c r="C15" i="11"/>
  <c r="B15" i="11"/>
  <c r="BB14" i="11"/>
  <c r="AZ14" i="11"/>
  <c r="AY14" i="11"/>
  <c r="AX14" i="11"/>
  <c r="AW14" i="11"/>
  <c r="AV14" i="11"/>
  <c r="AU14" i="11"/>
  <c r="AT14" i="11"/>
  <c r="AS14" i="11"/>
  <c r="AR14" i="11"/>
  <c r="AQ14" i="11"/>
  <c r="AP14" i="11"/>
  <c r="AO14" i="11"/>
  <c r="AM14" i="11"/>
  <c r="AK14" i="11"/>
  <c r="AH14" i="11"/>
  <c r="AF14" i="11"/>
  <c r="AG14" i="11" s="1"/>
  <c r="F14" i="11"/>
  <c r="E14" i="11"/>
  <c r="D14" i="11"/>
  <c r="C14" i="11"/>
  <c r="B14" i="11"/>
  <c r="BB13" i="11"/>
  <c r="AZ13" i="11"/>
  <c r="AY13" i="11"/>
  <c r="AX13" i="11"/>
  <c r="AW13" i="11"/>
  <c r="AV13" i="11"/>
  <c r="AU13" i="11"/>
  <c r="AT13" i="11"/>
  <c r="AS13" i="11"/>
  <c r="AR13" i="11"/>
  <c r="AQ13" i="11"/>
  <c r="AP13" i="11"/>
  <c r="AO13" i="11"/>
  <c r="AL13" i="11"/>
  <c r="AK13" i="11"/>
  <c r="AH13" i="11"/>
  <c r="AF13" i="11"/>
  <c r="AG13" i="11" s="1"/>
  <c r="F13" i="11"/>
  <c r="AM13" i="11" s="1"/>
  <c r="E13" i="11"/>
  <c r="D13" i="11"/>
  <c r="C13" i="11"/>
  <c r="B13" i="11"/>
  <c r="BB12" i="11"/>
  <c r="AZ12" i="11"/>
  <c r="AY12" i="11"/>
  <c r="AX12" i="11"/>
  <c r="AW12" i="11"/>
  <c r="AV12" i="11"/>
  <c r="AU12" i="11"/>
  <c r="AT12" i="11"/>
  <c r="AS12" i="11"/>
  <c r="AR12" i="11"/>
  <c r="AQ12" i="11"/>
  <c r="AP12" i="11"/>
  <c r="AO12" i="11"/>
  <c r="AK12" i="11"/>
  <c r="AH12" i="11"/>
  <c r="AF12" i="11"/>
  <c r="AG12" i="11" s="1"/>
  <c r="F12" i="11"/>
  <c r="E12" i="11"/>
  <c r="D12" i="11"/>
  <c r="C12" i="11"/>
  <c r="B12" i="11"/>
  <c r="BB11" i="11"/>
  <c r="AZ11" i="11"/>
  <c r="AY11" i="11"/>
  <c r="AX11" i="11"/>
  <c r="AW11" i="11"/>
  <c r="AV11" i="11"/>
  <c r="AU11" i="11"/>
  <c r="AT11" i="11"/>
  <c r="AS11" i="11"/>
  <c r="AR11" i="11"/>
  <c r="AQ11" i="11"/>
  <c r="AP11" i="11"/>
  <c r="AO11" i="11"/>
  <c r="AK11" i="11"/>
  <c r="AH11" i="11"/>
  <c r="AF11" i="11"/>
  <c r="AG11" i="11" s="1"/>
  <c r="F11" i="11"/>
  <c r="AL11" i="11" s="1"/>
  <c r="E11" i="11"/>
  <c r="D11" i="11"/>
  <c r="C11" i="11"/>
  <c r="B11" i="11"/>
  <c r="BB10" i="11"/>
  <c r="AZ10" i="11"/>
  <c r="AY10" i="11"/>
  <c r="AX10" i="11"/>
  <c r="AW10" i="11"/>
  <c r="AV10" i="11"/>
  <c r="AU10" i="11"/>
  <c r="AT10" i="11"/>
  <c r="AS10" i="11"/>
  <c r="AR10" i="11"/>
  <c r="AQ10" i="11"/>
  <c r="AP10" i="11"/>
  <c r="AO10" i="11"/>
  <c r="AM10" i="11"/>
  <c r="AK10" i="11"/>
  <c r="F10" i="11"/>
  <c r="E10" i="11"/>
  <c r="D10" i="11"/>
  <c r="C10" i="11"/>
  <c r="B10" i="11"/>
  <c r="BB9" i="11"/>
  <c r="AZ9" i="11"/>
  <c r="AY9" i="11"/>
  <c r="AX9" i="11"/>
  <c r="AW9" i="11"/>
  <c r="AV9" i="11"/>
  <c r="AU9" i="11"/>
  <c r="AT9" i="11"/>
  <c r="AS9" i="11"/>
  <c r="AR9" i="11"/>
  <c r="AQ9" i="11"/>
  <c r="AP9" i="11"/>
  <c r="AO9" i="11"/>
  <c r="AK9" i="11"/>
  <c r="AH9" i="11"/>
  <c r="AF9" i="11"/>
  <c r="AG9" i="11" s="1"/>
  <c r="F9" i="11"/>
  <c r="AM9" i="11" s="1"/>
  <c r="E9" i="11"/>
  <c r="D9" i="11"/>
  <c r="C9" i="11"/>
  <c r="B9" i="11"/>
  <c r="BB8" i="11"/>
  <c r="AZ8" i="11"/>
  <c r="AY8" i="11"/>
  <c r="AX8" i="11"/>
  <c r="AW8" i="11"/>
  <c r="AV8" i="11"/>
  <c r="AU8" i="11"/>
  <c r="AT8" i="11"/>
  <c r="AS8" i="11"/>
  <c r="AR8" i="11"/>
  <c r="AQ8" i="11"/>
  <c r="AP8" i="11"/>
  <c r="AO8" i="11"/>
  <c r="AK8" i="11"/>
  <c r="F8" i="11"/>
  <c r="AJ8" i="11" s="1"/>
  <c r="E8" i="11"/>
  <c r="D8" i="11"/>
  <c r="C8" i="11"/>
  <c r="B8" i="11"/>
  <c r="AH2" i="11"/>
  <c r="A3" i="11" s="1"/>
  <c r="D2" i="11"/>
  <c r="F36" i="58"/>
  <c r="E36" i="58"/>
  <c r="D36" i="58"/>
  <c r="C36" i="58"/>
  <c r="B36" i="58"/>
  <c r="F35" i="58"/>
  <c r="E35" i="58"/>
  <c r="D35" i="58"/>
  <c r="C35" i="58"/>
  <c r="B35" i="58"/>
  <c r="F34" i="58"/>
  <c r="E34" i="58"/>
  <c r="D34" i="58"/>
  <c r="C34" i="58"/>
  <c r="B34" i="58"/>
  <c r="BB33" i="58"/>
  <c r="AZ33" i="58"/>
  <c r="AY33" i="58"/>
  <c r="AX33" i="58"/>
  <c r="AW33" i="58"/>
  <c r="AV33" i="58"/>
  <c r="AU33" i="58"/>
  <c r="AT33" i="58"/>
  <c r="AS33" i="58"/>
  <c r="AR33" i="58"/>
  <c r="AQ33" i="58"/>
  <c r="AP33" i="58"/>
  <c r="AO33" i="58"/>
  <c r="AK33" i="58"/>
  <c r="AH33" i="58"/>
  <c r="AF33" i="58"/>
  <c r="AG33" i="58" s="1"/>
  <c r="F33" i="58"/>
  <c r="E33" i="58"/>
  <c r="D33" i="58"/>
  <c r="C33" i="58"/>
  <c r="B33" i="58"/>
  <c r="BB32" i="58"/>
  <c r="AZ32" i="58"/>
  <c r="AY32" i="58"/>
  <c r="AX32" i="58"/>
  <c r="AW32" i="58"/>
  <c r="AV32" i="58"/>
  <c r="AU32" i="58"/>
  <c r="AT32" i="58"/>
  <c r="AS32" i="58"/>
  <c r="AR32" i="58"/>
  <c r="AQ32" i="58"/>
  <c r="AP32" i="58"/>
  <c r="AO32" i="58"/>
  <c r="AL32" i="58"/>
  <c r="AK32" i="58"/>
  <c r="AH32" i="58"/>
  <c r="AF32" i="58"/>
  <c r="AG32" i="58" s="1"/>
  <c r="F32" i="58"/>
  <c r="E32" i="58"/>
  <c r="D32" i="58"/>
  <c r="C32" i="58"/>
  <c r="B32" i="58"/>
  <c r="BB31" i="58"/>
  <c r="AZ31" i="58"/>
  <c r="AY31" i="58"/>
  <c r="AX31" i="58"/>
  <c r="AW31" i="58"/>
  <c r="AV31" i="58"/>
  <c r="AU31" i="58"/>
  <c r="AT31" i="58"/>
  <c r="AS31" i="58"/>
  <c r="AR31" i="58"/>
  <c r="AQ31" i="58"/>
  <c r="AP31" i="58"/>
  <c r="AO31" i="58"/>
  <c r="AK31" i="58"/>
  <c r="AH31" i="58"/>
  <c r="AF31" i="58"/>
  <c r="AG31" i="58" s="1"/>
  <c r="F31" i="58"/>
  <c r="AL31" i="58" s="1"/>
  <c r="E31" i="58"/>
  <c r="D31" i="58"/>
  <c r="C31" i="58"/>
  <c r="B31" i="58"/>
  <c r="BB30" i="58"/>
  <c r="AZ30" i="58"/>
  <c r="AY30" i="58"/>
  <c r="AX30" i="58"/>
  <c r="AW30" i="58"/>
  <c r="AV30" i="58"/>
  <c r="AU30" i="58"/>
  <c r="AT30" i="58"/>
  <c r="AS30" i="58"/>
  <c r="AR30" i="58"/>
  <c r="AQ30" i="58"/>
  <c r="AP30" i="58"/>
  <c r="AO30" i="58"/>
  <c r="AK30" i="58"/>
  <c r="AH30" i="58"/>
  <c r="AF30" i="58"/>
  <c r="AG30" i="58" s="1"/>
  <c r="F30" i="58"/>
  <c r="E30" i="58"/>
  <c r="D30" i="58"/>
  <c r="C30" i="58"/>
  <c r="B30" i="58"/>
  <c r="BB29" i="58"/>
  <c r="AZ29" i="58"/>
  <c r="AY29" i="58"/>
  <c r="AX29" i="58"/>
  <c r="AW29" i="58"/>
  <c r="AV29" i="58"/>
  <c r="AU29" i="58"/>
  <c r="AT29" i="58"/>
  <c r="AS29" i="58"/>
  <c r="AR29" i="58"/>
  <c r="AQ29" i="58"/>
  <c r="AP29" i="58"/>
  <c r="AO29" i="58"/>
  <c r="AK29" i="58"/>
  <c r="AH29" i="58"/>
  <c r="AF29" i="58"/>
  <c r="AG29" i="58" s="1"/>
  <c r="F29" i="58"/>
  <c r="AM29" i="58" s="1"/>
  <c r="E29" i="58"/>
  <c r="D29" i="58"/>
  <c r="C29" i="58"/>
  <c r="B29" i="58"/>
  <c r="BB28" i="58"/>
  <c r="AZ28" i="58"/>
  <c r="AY28" i="58"/>
  <c r="AX28" i="58"/>
  <c r="AW28" i="58"/>
  <c r="AV28" i="58"/>
  <c r="AU28" i="58"/>
  <c r="AT28" i="58"/>
  <c r="AS28" i="58"/>
  <c r="AR28" i="58"/>
  <c r="AQ28" i="58"/>
  <c r="AP28" i="58"/>
  <c r="AO28" i="58"/>
  <c r="AK28" i="58"/>
  <c r="AH28" i="58"/>
  <c r="AF28" i="58"/>
  <c r="AG28" i="58" s="1"/>
  <c r="F28" i="58"/>
  <c r="E28" i="58"/>
  <c r="D28" i="58"/>
  <c r="C28" i="58"/>
  <c r="B28" i="58"/>
  <c r="BB27" i="58"/>
  <c r="AZ27" i="58"/>
  <c r="AY27" i="58"/>
  <c r="AX27" i="58"/>
  <c r="AW27" i="58"/>
  <c r="AV27" i="58"/>
  <c r="AU27" i="58"/>
  <c r="AT27" i="58"/>
  <c r="AS27" i="58"/>
  <c r="AR27" i="58"/>
  <c r="AQ27" i="58"/>
  <c r="AP27" i="58"/>
  <c r="AO27" i="58"/>
  <c r="AK27" i="58"/>
  <c r="AH27" i="58"/>
  <c r="AF27" i="58"/>
  <c r="AG27" i="58" s="1"/>
  <c r="F27" i="58"/>
  <c r="AL27" i="58" s="1"/>
  <c r="E27" i="58"/>
  <c r="D27" i="58"/>
  <c r="C27" i="58"/>
  <c r="B27" i="58"/>
  <c r="BB26" i="58"/>
  <c r="AZ26" i="58"/>
  <c r="AY26" i="58"/>
  <c r="AX26" i="58"/>
  <c r="AW26" i="58"/>
  <c r="AV26" i="58"/>
  <c r="AU26" i="58"/>
  <c r="AT26" i="58"/>
  <c r="AS26" i="58"/>
  <c r="AR26" i="58"/>
  <c r="AQ26" i="58"/>
  <c r="AP26" i="58"/>
  <c r="AO26" i="58"/>
  <c r="AK26" i="58"/>
  <c r="AH26" i="58"/>
  <c r="AF26" i="58"/>
  <c r="AG26" i="58" s="1"/>
  <c r="F26" i="58"/>
  <c r="E26" i="58"/>
  <c r="D26" i="58"/>
  <c r="C26" i="58"/>
  <c r="B26" i="58"/>
  <c r="BB25" i="58"/>
  <c r="AZ25" i="58"/>
  <c r="AY25" i="58"/>
  <c r="AX25" i="58"/>
  <c r="AW25" i="58"/>
  <c r="AV25" i="58"/>
  <c r="AU25" i="58"/>
  <c r="AT25" i="58"/>
  <c r="AS25" i="58"/>
  <c r="AR25" i="58"/>
  <c r="AQ25" i="58"/>
  <c r="AP25" i="58"/>
  <c r="AO25" i="58"/>
  <c r="AK25" i="58"/>
  <c r="AH25" i="58"/>
  <c r="AF25" i="58"/>
  <c r="AG25" i="58" s="1"/>
  <c r="F25" i="58"/>
  <c r="AM25" i="58" s="1"/>
  <c r="E25" i="58"/>
  <c r="D25" i="58"/>
  <c r="C25" i="58"/>
  <c r="B25" i="58"/>
  <c r="BB24" i="58"/>
  <c r="AZ24" i="58"/>
  <c r="AY24" i="58"/>
  <c r="AX24" i="58"/>
  <c r="AW24" i="58"/>
  <c r="AV24" i="58"/>
  <c r="AU24" i="58"/>
  <c r="AT24" i="58"/>
  <c r="AS24" i="58"/>
  <c r="AR24" i="58"/>
  <c r="AQ24" i="58"/>
  <c r="AP24" i="58"/>
  <c r="AO24" i="58"/>
  <c r="AK24" i="58"/>
  <c r="AH24" i="58"/>
  <c r="AF24" i="58"/>
  <c r="AG24" i="58" s="1"/>
  <c r="F24" i="58"/>
  <c r="E24" i="58"/>
  <c r="D24" i="58"/>
  <c r="C24" i="58"/>
  <c r="B24" i="58"/>
  <c r="BB23" i="58"/>
  <c r="AZ23" i="58"/>
  <c r="AY23" i="58"/>
  <c r="AX23" i="58"/>
  <c r="AW23" i="58"/>
  <c r="AV23" i="58"/>
  <c r="AU23" i="58"/>
  <c r="AT23" i="58"/>
  <c r="AS23" i="58"/>
  <c r="AR23" i="58"/>
  <c r="AQ23" i="58"/>
  <c r="AP23" i="58"/>
  <c r="AO23" i="58"/>
  <c r="AK23" i="58"/>
  <c r="AH23" i="58"/>
  <c r="AF23" i="58"/>
  <c r="AG23" i="58" s="1"/>
  <c r="F23" i="58"/>
  <c r="AL23" i="58" s="1"/>
  <c r="E23" i="58"/>
  <c r="D23" i="58"/>
  <c r="C23" i="58"/>
  <c r="B23" i="58"/>
  <c r="BB22" i="58"/>
  <c r="AZ22" i="58"/>
  <c r="AY22" i="58"/>
  <c r="AX22" i="58"/>
  <c r="AW22" i="58"/>
  <c r="AV22" i="58"/>
  <c r="AU22" i="58"/>
  <c r="AT22" i="58"/>
  <c r="AS22" i="58"/>
  <c r="AR22" i="58"/>
  <c r="AQ22" i="58"/>
  <c r="AP22" i="58"/>
  <c r="AO22" i="58"/>
  <c r="AK22" i="58"/>
  <c r="AH22" i="58"/>
  <c r="AF22" i="58"/>
  <c r="AG22" i="58" s="1"/>
  <c r="F22" i="58"/>
  <c r="E22" i="58"/>
  <c r="D22" i="58"/>
  <c r="C22" i="58"/>
  <c r="B22" i="58"/>
  <c r="BB21" i="58"/>
  <c r="AZ21" i="58"/>
  <c r="AY21" i="58"/>
  <c r="AX21" i="58"/>
  <c r="AW21" i="58"/>
  <c r="AV21" i="58"/>
  <c r="AU21" i="58"/>
  <c r="AT21" i="58"/>
  <c r="AS21" i="58"/>
  <c r="AR21" i="58"/>
  <c r="AQ21" i="58"/>
  <c r="AP21" i="58"/>
  <c r="AO21" i="58"/>
  <c r="AK21" i="58"/>
  <c r="AH21" i="58"/>
  <c r="AF21" i="58"/>
  <c r="AG21" i="58" s="1"/>
  <c r="F21" i="58"/>
  <c r="AM21" i="58" s="1"/>
  <c r="E21" i="58"/>
  <c r="D21" i="58"/>
  <c r="C21" i="58"/>
  <c r="B21" i="58"/>
  <c r="BB20" i="58"/>
  <c r="AZ20" i="58"/>
  <c r="AY20" i="58"/>
  <c r="AX20" i="58"/>
  <c r="AW20" i="58"/>
  <c r="AV20" i="58"/>
  <c r="AU20" i="58"/>
  <c r="AT20" i="58"/>
  <c r="AS20" i="58"/>
  <c r="AR20" i="58"/>
  <c r="AQ20" i="58"/>
  <c r="AP20" i="58"/>
  <c r="AO20" i="58"/>
  <c r="AK20" i="58"/>
  <c r="AH20" i="58"/>
  <c r="AF20" i="58"/>
  <c r="AG20" i="58" s="1"/>
  <c r="F20" i="58"/>
  <c r="E20" i="58"/>
  <c r="D20" i="58"/>
  <c r="C20" i="58"/>
  <c r="B20" i="58"/>
  <c r="BB19" i="58"/>
  <c r="AZ19" i="58"/>
  <c r="AY19" i="58"/>
  <c r="AX19" i="58"/>
  <c r="AW19" i="58"/>
  <c r="AV19" i="58"/>
  <c r="AU19" i="58"/>
  <c r="AT19" i="58"/>
  <c r="AS19" i="58"/>
  <c r="AR19" i="58"/>
  <c r="AQ19" i="58"/>
  <c r="AP19" i="58"/>
  <c r="AO19" i="58"/>
  <c r="AK19" i="58"/>
  <c r="AH19" i="58"/>
  <c r="AF19" i="58"/>
  <c r="AG19" i="58" s="1"/>
  <c r="F19" i="58"/>
  <c r="AL19" i="58" s="1"/>
  <c r="E19" i="58"/>
  <c r="D19" i="58"/>
  <c r="C19" i="58"/>
  <c r="B19" i="58"/>
  <c r="BB18" i="58"/>
  <c r="AZ18" i="58"/>
  <c r="AY18" i="58"/>
  <c r="AX18" i="58"/>
  <c r="AW18" i="58"/>
  <c r="AV18" i="58"/>
  <c r="AU18" i="58"/>
  <c r="AT18" i="58"/>
  <c r="AS18" i="58"/>
  <c r="AR18" i="58"/>
  <c r="AQ18" i="58"/>
  <c r="AP18" i="58"/>
  <c r="AO18" i="58"/>
  <c r="AK18" i="58"/>
  <c r="AH18" i="58"/>
  <c r="AF18" i="58"/>
  <c r="AG18" i="58" s="1"/>
  <c r="F18" i="58"/>
  <c r="E18" i="58"/>
  <c r="D18" i="58"/>
  <c r="C18" i="58"/>
  <c r="B18" i="58"/>
  <c r="BB17" i="58"/>
  <c r="AZ17" i="58"/>
  <c r="AY17" i="58"/>
  <c r="AX17" i="58"/>
  <c r="AW17" i="58"/>
  <c r="AV17" i="58"/>
  <c r="AU17" i="58"/>
  <c r="AT17" i="58"/>
  <c r="AS17" i="58"/>
  <c r="AR17" i="58"/>
  <c r="AQ17" i="58"/>
  <c r="AP17" i="58"/>
  <c r="AO17" i="58"/>
  <c r="AK17" i="58"/>
  <c r="AH17" i="58"/>
  <c r="AF17" i="58"/>
  <c r="AG17" i="58" s="1"/>
  <c r="F17" i="58"/>
  <c r="AM17" i="58" s="1"/>
  <c r="E17" i="58"/>
  <c r="D17" i="58"/>
  <c r="C17" i="58"/>
  <c r="B17" i="58"/>
  <c r="BB16" i="58"/>
  <c r="AZ16" i="58"/>
  <c r="AY16" i="58"/>
  <c r="AX16" i="58"/>
  <c r="AW16" i="58"/>
  <c r="AV16" i="58"/>
  <c r="AU16" i="58"/>
  <c r="AT16" i="58"/>
  <c r="AS16" i="58"/>
  <c r="AR16" i="58"/>
  <c r="AQ16" i="58"/>
  <c r="AP16" i="58"/>
  <c r="AO16" i="58"/>
  <c r="AK16" i="58"/>
  <c r="AH16" i="58"/>
  <c r="AF16" i="58"/>
  <c r="AG16" i="58" s="1"/>
  <c r="F16" i="58"/>
  <c r="E16" i="58"/>
  <c r="D16" i="58"/>
  <c r="C16" i="58"/>
  <c r="B16" i="58"/>
  <c r="BB15" i="58"/>
  <c r="AZ15" i="58"/>
  <c r="AY15" i="58"/>
  <c r="AX15" i="58"/>
  <c r="AW15" i="58"/>
  <c r="AV15" i="58"/>
  <c r="AU15" i="58"/>
  <c r="AT15" i="58"/>
  <c r="AS15" i="58"/>
  <c r="AR15" i="58"/>
  <c r="AQ15" i="58"/>
  <c r="AP15" i="58"/>
  <c r="AO15" i="58"/>
  <c r="AK15" i="58"/>
  <c r="AH15" i="58"/>
  <c r="AF15" i="58"/>
  <c r="AG15" i="58" s="1"/>
  <c r="F15" i="58"/>
  <c r="AL15" i="58" s="1"/>
  <c r="E15" i="58"/>
  <c r="D15" i="58"/>
  <c r="C15" i="58"/>
  <c r="B15" i="58"/>
  <c r="BB14" i="58"/>
  <c r="AZ14" i="58"/>
  <c r="AY14" i="58"/>
  <c r="AX14" i="58"/>
  <c r="AW14" i="58"/>
  <c r="AV14" i="58"/>
  <c r="AU14" i="58"/>
  <c r="AT14" i="58"/>
  <c r="AS14" i="58"/>
  <c r="AR14" i="58"/>
  <c r="AQ14" i="58"/>
  <c r="AP14" i="58"/>
  <c r="AO14" i="58"/>
  <c r="AK14" i="58"/>
  <c r="AH14" i="58"/>
  <c r="AF14" i="58"/>
  <c r="AG14" i="58" s="1"/>
  <c r="F14" i="58"/>
  <c r="E14" i="58"/>
  <c r="D14" i="58"/>
  <c r="C14" i="58"/>
  <c r="B14" i="58"/>
  <c r="BB13" i="58"/>
  <c r="AZ13" i="58"/>
  <c r="AY13" i="58"/>
  <c r="AX13" i="58"/>
  <c r="AW13" i="58"/>
  <c r="AV13" i="58"/>
  <c r="AU13" i="58"/>
  <c r="AT13" i="58"/>
  <c r="AS13" i="58"/>
  <c r="AR13" i="58"/>
  <c r="AQ13" i="58"/>
  <c r="AP13" i="58"/>
  <c r="AO13" i="58"/>
  <c r="AK13" i="58"/>
  <c r="AH13" i="58"/>
  <c r="AF13" i="58"/>
  <c r="AG13" i="58" s="1"/>
  <c r="F13" i="58"/>
  <c r="AM13" i="58" s="1"/>
  <c r="E13" i="58"/>
  <c r="D13" i="58"/>
  <c r="C13" i="58"/>
  <c r="B13" i="58"/>
  <c r="BB12" i="58"/>
  <c r="AZ12" i="58"/>
  <c r="AY12" i="58"/>
  <c r="AX12" i="58"/>
  <c r="AW12" i="58"/>
  <c r="AV12" i="58"/>
  <c r="AU12" i="58"/>
  <c r="AT12" i="58"/>
  <c r="AS12" i="58"/>
  <c r="AR12" i="58"/>
  <c r="AQ12" i="58"/>
  <c r="AP12" i="58"/>
  <c r="AO12" i="58"/>
  <c r="AK12" i="58"/>
  <c r="AH12" i="58"/>
  <c r="AF12" i="58"/>
  <c r="AG12" i="58" s="1"/>
  <c r="F12" i="58"/>
  <c r="E12" i="58"/>
  <c r="D12" i="58"/>
  <c r="C12" i="58"/>
  <c r="B12" i="58"/>
  <c r="BB11" i="58"/>
  <c r="AZ11" i="58"/>
  <c r="AY11" i="58"/>
  <c r="AX11" i="58"/>
  <c r="AW11" i="58"/>
  <c r="AV11" i="58"/>
  <c r="AU11" i="58"/>
  <c r="AT11" i="58"/>
  <c r="AS11" i="58"/>
  <c r="AR11" i="58"/>
  <c r="AQ11" i="58"/>
  <c r="AP11" i="58"/>
  <c r="AO11" i="58"/>
  <c r="AK11" i="58"/>
  <c r="AH11" i="58"/>
  <c r="AF11" i="58"/>
  <c r="AG11" i="58" s="1"/>
  <c r="F11" i="58"/>
  <c r="AL11" i="58" s="1"/>
  <c r="E11" i="58"/>
  <c r="D11" i="58"/>
  <c r="C11" i="58"/>
  <c r="B11" i="58"/>
  <c r="BB10" i="58"/>
  <c r="AZ10" i="58"/>
  <c r="AY10" i="58"/>
  <c r="AX10" i="58"/>
  <c r="AW10" i="58"/>
  <c r="AV10" i="58"/>
  <c r="AU10" i="58"/>
  <c r="AT10" i="58"/>
  <c r="AS10" i="58"/>
  <c r="AR10" i="58"/>
  <c r="AQ10" i="58"/>
  <c r="AP10" i="58"/>
  <c r="AO10" i="58"/>
  <c r="AK10" i="58"/>
  <c r="F10" i="58"/>
  <c r="E10" i="58"/>
  <c r="D10" i="58"/>
  <c r="C10" i="58"/>
  <c r="B10" i="58"/>
  <c r="BB9" i="58"/>
  <c r="AZ9" i="58"/>
  <c r="AY9" i="58"/>
  <c r="AX9" i="58"/>
  <c r="AW9" i="58"/>
  <c r="AV9" i="58"/>
  <c r="AU9" i="58"/>
  <c r="AT9" i="58"/>
  <c r="AS9" i="58"/>
  <c r="AR9" i="58"/>
  <c r="AQ9" i="58"/>
  <c r="AP9" i="58"/>
  <c r="AO9" i="58"/>
  <c r="AK9" i="58"/>
  <c r="AH9" i="58"/>
  <c r="AF9" i="58"/>
  <c r="AG9" i="58" s="1"/>
  <c r="F9" i="58"/>
  <c r="E9" i="58"/>
  <c r="D9" i="58"/>
  <c r="C9" i="58"/>
  <c r="B9" i="58"/>
  <c r="BB8" i="58"/>
  <c r="AZ8" i="58"/>
  <c r="AY8" i="58"/>
  <c r="AX8" i="58"/>
  <c r="AW8" i="58"/>
  <c r="AV8" i="58"/>
  <c r="AU8" i="58"/>
  <c r="AT8" i="58"/>
  <c r="AS8" i="58"/>
  <c r="AR8" i="58"/>
  <c r="AQ8" i="58"/>
  <c r="AP8" i="58"/>
  <c r="AO8" i="58"/>
  <c r="AK8" i="58"/>
  <c r="F8" i="58"/>
  <c r="E8" i="58"/>
  <c r="D8" i="58"/>
  <c r="C8" i="58"/>
  <c r="B8" i="58"/>
  <c r="AH2" i="58"/>
  <c r="A3" i="58" s="1"/>
  <c r="D2" i="58"/>
  <c r="F36" i="57"/>
  <c r="E36" i="57"/>
  <c r="D36" i="57"/>
  <c r="C36" i="57"/>
  <c r="B36" i="57"/>
  <c r="F35" i="57"/>
  <c r="E35" i="57"/>
  <c r="D35" i="57"/>
  <c r="C35" i="57"/>
  <c r="B35" i="57"/>
  <c r="F34" i="57"/>
  <c r="E34" i="57"/>
  <c r="D34" i="57"/>
  <c r="C34" i="57"/>
  <c r="B34" i="57"/>
  <c r="BB33" i="57"/>
  <c r="AZ33" i="57"/>
  <c r="AY33" i="57"/>
  <c r="AX33" i="57"/>
  <c r="AW33" i="57"/>
  <c r="AV33" i="57"/>
  <c r="AU33" i="57"/>
  <c r="AT33" i="57"/>
  <c r="AS33" i="57"/>
  <c r="AR33" i="57"/>
  <c r="AQ33" i="57"/>
  <c r="AP33" i="57"/>
  <c r="AO33" i="57"/>
  <c r="AK33" i="57"/>
  <c r="AH33" i="57"/>
  <c r="AF33" i="57"/>
  <c r="AG33" i="57" s="1"/>
  <c r="F33" i="57"/>
  <c r="E33" i="57"/>
  <c r="D33" i="57"/>
  <c r="C33" i="57"/>
  <c r="B33" i="57"/>
  <c r="BB32" i="57"/>
  <c r="AZ32" i="57"/>
  <c r="AY32" i="57"/>
  <c r="AX32" i="57"/>
  <c r="AW32" i="57"/>
  <c r="AV32" i="57"/>
  <c r="AU32" i="57"/>
  <c r="AT32" i="57"/>
  <c r="AS32" i="57"/>
  <c r="AR32" i="57"/>
  <c r="AQ32" i="57"/>
  <c r="AP32" i="57"/>
  <c r="AO32" i="57"/>
  <c r="AM32" i="57"/>
  <c r="AK32" i="57"/>
  <c r="AH32" i="57"/>
  <c r="AF32" i="57"/>
  <c r="AG32" i="57" s="1"/>
  <c r="F32" i="57"/>
  <c r="AL32" i="57" s="1"/>
  <c r="E32" i="57"/>
  <c r="D32" i="57"/>
  <c r="C32" i="57"/>
  <c r="B32" i="57"/>
  <c r="BB31" i="57"/>
  <c r="AZ31" i="57"/>
  <c r="AY31" i="57"/>
  <c r="AX31" i="57"/>
  <c r="AW31" i="57"/>
  <c r="AV31" i="57"/>
  <c r="AU31" i="57"/>
  <c r="AT31" i="57"/>
  <c r="AS31" i="57"/>
  <c r="AR31" i="57"/>
  <c r="AQ31" i="57"/>
  <c r="AP31" i="57"/>
  <c r="AO31" i="57"/>
  <c r="AM31" i="57"/>
  <c r="AL31" i="57"/>
  <c r="AK31" i="57"/>
  <c r="AH31" i="57"/>
  <c r="AF31" i="57"/>
  <c r="AG31" i="57" s="1"/>
  <c r="F31" i="57"/>
  <c r="E31" i="57"/>
  <c r="D31" i="57"/>
  <c r="C31" i="57"/>
  <c r="B31" i="57"/>
  <c r="BB30" i="57"/>
  <c r="AZ30" i="57"/>
  <c r="AY30" i="57"/>
  <c r="AX30" i="57"/>
  <c r="AW30" i="57"/>
  <c r="AV30" i="57"/>
  <c r="AU30" i="57"/>
  <c r="AT30" i="57"/>
  <c r="AS30" i="57"/>
  <c r="AR30" i="57"/>
  <c r="AQ30" i="57"/>
  <c r="AP30" i="57"/>
  <c r="AO30" i="57"/>
  <c r="AK30" i="57"/>
  <c r="AH30" i="57"/>
  <c r="AF30" i="57"/>
  <c r="AG30" i="57" s="1"/>
  <c r="F30" i="57"/>
  <c r="E30" i="57"/>
  <c r="D30" i="57"/>
  <c r="C30" i="57"/>
  <c r="B30" i="57"/>
  <c r="BB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K29" i="57"/>
  <c r="AH29" i="57"/>
  <c r="AF29" i="57"/>
  <c r="AG29" i="57" s="1"/>
  <c r="F29" i="57"/>
  <c r="E29" i="57"/>
  <c r="D29" i="57"/>
  <c r="C29" i="57"/>
  <c r="B29" i="57"/>
  <c r="BB28" i="57"/>
  <c r="AZ28" i="57"/>
  <c r="AY28" i="57"/>
  <c r="AX28" i="57"/>
  <c r="AW28" i="57"/>
  <c r="AV28" i="57"/>
  <c r="AU28" i="57"/>
  <c r="AT28" i="57"/>
  <c r="AS28" i="57"/>
  <c r="AR28" i="57"/>
  <c r="AQ28" i="57"/>
  <c r="AP28" i="57"/>
  <c r="AO28" i="57"/>
  <c r="AM28" i="57"/>
  <c r="AK28" i="57"/>
  <c r="AH28" i="57"/>
  <c r="AF28" i="57"/>
  <c r="AG28" i="57" s="1"/>
  <c r="F28" i="57"/>
  <c r="AL28" i="57" s="1"/>
  <c r="E28" i="57"/>
  <c r="D28" i="57"/>
  <c r="C28" i="57"/>
  <c r="B28" i="57"/>
  <c r="BB27" i="57"/>
  <c r="AZ27" i="57"/>
  <c r="AY27" i="57"/>
  <c r="AX27" i="57"/>
  <c r="AW27" i="57"/>
  <c r="AV27" i="57"/>
  <c r="AU27" i="57"/>
  <c r="AT27" i="57"/>
  <c r="AS27" i="57"/>
  <c r="AR27" i="57"/>
  <c r="AQ27" i="57"/>
  <c r="AP27" i="57"/>
  <c r="AO27" i="57"/>
  <c r="AM27" i="57"/>
  <c r="AL27" i="57"/>
  <c r="AK27" i="57"/>
  <c r="AH27" i="57"/>
  <c r="AF27" i="57"/>
  <c r="AG27" i="57" s="1"/>
  <c r="F27" i="57"/>
  <c r="E27" i="57"/>
  <c r="D27" i="57"/>
  <c r="C27" i="57"/>
  <c r="B27" i="57"/>
  <c r="BB26" i="57"/>
  <c r="AZ26" i="57"/>
  <c r="AY26" i="57"/>
  <c r="AX26" i="57"/>
  <c r="AW26" i="57"/>
  <c r="AV26" i="57"/>
  <c r="AU26" i="57"/>
  <c r="AT26" i="57"/>
  <c r="AS26" i="57"/>
  <c r="AR26" i="57"/>
  <c r="AQ26" i="57"/>
  <c r="AP26" i="57"/>
  <c r="AO26" i="57"/>
  <c r="AK26" i="57"/>
  <c r="AH26" i="57"/>
  <c r="AF26" i="57"/>
  <c r="AG26" i="57" s="1"/>
  <c r="F26" i="57"/>
  <c r="E26" i="57"/>
  <c r="D26" i="57"/>
  <c r="C26" i="57"/>
  <c r="B26" i="57"/>
  <c r="BB25" i="57"/>
  <c r="AZ25" i="57"/>
  <c r="AY25" i="57"/>
  <c r="AX25" i="57"/>
  <c r="AW25" i="57"/>
  <c r="AV25" i="57"/>
  <c r="AU25" i="57"/>
  <c r="AT25" i="57"/>
  <c r="AS25" i="57"/>
  <c r="AR25" i="57"/>
  <c r="AQ25" i="57"/>
  <c r="AP25" i="57"/>
  <c r="AO25" i="57"/>
  <c r="AK25" i="57"/>
  <c r="AH25" i="57"/>
  <c r="AF25" i="57"/>
  <c r="AG25" i="57" s="1"/>
  <c r="F25" i="57"/>
  <c r="E25" i="57"/>
  <c r="D25" i="57"/>
  <c r="C25" i="57"/>
  <c r="B25" i="57"/>
  <c r="BB24" i="57"/>
  <c r="AZ24" i="57"/>
  <c r="AY24" i="57"/>
  <c r="AX24" i="57"/>
  <c r="AW24" i="57"/>
  <c r="AV24" i="57"/>
  <c r="AU24" i="57"/>
  <c r="AT24" i="57"/>
  <c r="AS24" i="57"/>
  <c r="AR24" i="57"/>
  <c r="AQ24" i="57"/>
  <c r="AP24" i="57"/>
  <c r="AO24" i="57"/>
  <c r="AM24" i="57"/>
  <c r="AK24" i="57"/>
  <c r="AH24" i="57"/>
  <c r="AF24" i="57"/>
  <c r="AG24" i="57" s="1"/>
  <c r="F24" i="57"/>
  <c r="AL24" i="57" s="1"/>
  <c r="E24" i="57"/>
  <c r="D24" i="57"/>
  <c r="C24" i="57"/>
  <c r="B24" i="57"/>
  <c r="BB23" i="57"/>
  <c r="AZ23" i="57"/>
  <c r="AY23" i="57"/>
  <c r="AX23" i="57"/>
  <c r="AW23" i="57"/>
  <c r="AV23" i="57"/>
  <c r="AU23" i="57"/>
  <c r="AT23" i="57"/>
  <c r="AS23" i="57"/>
  <c r="AR23" i="57"/>
  <c r="AQ23" i="57"/>
  <c r="AP23" i="57"/>
  <c r="AO23" i="57"/>
  <c r="AM23" i="57"/>
  <c r="AL23" i="57"/>
  <c r="AK23" i="57"/>
  <c r="AH23" i="57"/>
  <c r="AF23" i="57"/>
  <c r="AG23" i="57" s="1"/>
  <c r="F23" i="57"/>
  <c r="E23" i="57"/>
  <c r="D23" i="57"/>
  <c r="C23" i="57"/>
  <c r="B23" i="57"/>
  <c r="BB22" i="57"/>
  <c r="AZ22" i="57"/>
  <c r="AY22" i="57"/>
  <c r="AX22" i="57"/>
  <c r="AW22" i="57"/>
  <c r="AV22" i="57"/>
  <c r="AU22" i="57"/>
  <c r="AT22" i="57"/>
  <c r="AS22" i="57"/>
  <c r="AR22" i="57"/>
  <c r="AQ22" i="57"/>
  <c r="AP22" i="57"/>
  <c r="AO22" i="57"/>
  <c r="AK22" i="57"/>
  <c r="AH22" i="57"/>
  <c r="AF22" i="57"/>
  <c r="AG22" i="57" s="1"/>
  <c r="F22" i="57"/>
  <c r="E22" i="57"/>
  <c r="D22" i="57"/>
  <c r="C22" i="57"/>
  <c r="B22" i="57"/>
  <c r="BB21" i="57"/>
  <c r="AZ21" i="57"/>
  <c r="AY21" i="57"/>
  <c r="AX21" i="57"/>
  <c r="AW21" i="57"/>
  <c r="AV21" i="57"/>
  <c r="AU21" i="57"/>
  <c r="AT21" i="57"/>
  <c r="AS21" i="57"/>
  <c r="AR21" i="57"/>
  <c r="AQ21" i="57"/>
  <c r="AP21" i="57"/>
  <c r="AO21" i="57"/>
  <c r="AK21" i="57"/>
  <c r="AH21" i="57"/>
  <c r="AF21" i="57"/>
  <c r="AG21" i="57" s="1"/>
  <c r="F21" i="57"/>
  <c r="E21" i="57"/>
  <c r="D21" i="57"/>
  <c r="C21" i="57"/>
  <c r="B21" i="57"/>
  <c r="BB20" i="57"/>
  <c r="AZ20" i="57"/>
  <c r="AY20" i="57"/>
  <c r="AX20" i="57"/>
  <c r="AW20" i="57"/>
  <c r="AV20" i="57"/>
  <c r="AU20" i="57"/>
  <c r="AT20" i="57"/>
  <c r="AS20" i="57"/>
  <c r="AR20" i="57"/>
  <c r="AQ20" i="57"/>
  <c r="AP20" i="57"/>
  <c r="AO20" i="57"/>
  <c r="AM20" i="57"/>
  <c r="AK20" i="57"/>
  <c r="AH20" i="57"/>
  <c r="AF20" i="57"/>
  <c r="AG20" i="57" s="1"/>
  <c r="F20" i="57"/>
  <c r="AL20" i="57" s="1"/>
  <c r="E20" i="57"/>
  <c r="D20" i="57"/>
  <c r="C20" i="57"/>
  <c r="B20" i="57"/>
  <c r="BB19" i="57"/>
  <c r="AZ19" i="57"/>
  <c r="AY19" i="57"/>
  <c r="AX19" i="57"/>
  <c r="AW19" i="57"/>
  <c r="AV19" i="57"/>
  <c r="AU19" i="57"/>
  <c r="AT19" i="57"/>
  <c r="AS19" i="57"/>
  <c r="AR19" i="57"/>
  <c r="AQ19" i="57"/>
  <c r="AP19" i="57"/>
  <c r="AO19" i="57"/>
  <c r="AM19" i="57"/>
  <c r="AL19" i="57"/>
  <c r="AK19" i="57"/>
  <c r="AH19" i="57"/>
  <c r="AF19" i="57"/>
  <c r="AG19" i="57" s="1"/>
  <c r="F19" i="57"/>
  <c r="E19" i="57"/>
  <c r="D19" i="57"/>
  <c r="C19" i="57"/>
  <c r="B19" i="57"/>
  <c r="BB18" i="57"/>
  <c r="AZ18" i="57"/>
  <c r="AY18" i="57"/>
  <c r="AX18" i="57"/>
  <c r="AW18" i="57"/>
  <c r="AV18" i="57"/>
  <c r="AU18" i="57"/>
  <c r="AT18" i="57"/>
  <c r="AS18" i="57"/>
  <c r="AR18" i="57"/>
  <c r="AQ18" i="57"/>
  <c r="AP18" i="57"/>
  <c r="AO18" i="57"/>
  <c r="AK18" i="57"/>
  <c r="AH18" i="57"/>
  <c r="AF18" i="57"/>
  <c r="AG18" i="57" s="1"/>
  <c r="F18" i="57"/>
  <c r="E18" i="57"/>
  <c r="D18" i="57"/>
  <c r="C18" i="57"/>
  <c r="B18" i="57"/>
  <c r="BB17" i="57"/>
  <c r="AZ17" i="57"/>
  <c r="AY17" i="57"/>
  <c r="AX17" i="57"/>
  <c r="AW17" i="57"/>
  <c r="AV17" i="57"/>
  <c r="AU17" i="57"/>
  <c r="AT17" i="57"/>
  <c r="AS17" i="57"/>
  <c r="AR17" i="57"/>
  <c r="AQ17" i="57"/>
  <c r="AP17" i="57"/>
  <c r="AO17" i="57"/>
  <c r="AK17" i="57"/>
  <c r="AH17" i="57"/>
  <c r="AF17" i="57"/>
  <c r="AG17" i="57" s="1"/>
  <c r="F17" i="57"/>
  <c r="E17" i="57"/>
  <c r="D17" i="57"/>
  <c r="C17" i="57"/>
  <c r="B17" i="57"/>
  <c r="BB16" i="57"/>
  <c r="AZ16" i="57"/>
  <c r="AY16" i="57"/>
  <c r="AX16" i="57"/>
  <c r="AW16" i="57"/>
  <c r="AV16" i="57"/>
  <c r="AU16" i="57"/>
  <c r="AT16" i="57"/>
  <c r="AS16" i="57"/>
  <c r="AR16" i="57"/>
  <c r="AQ16" i="57"/>
  <c r="AP16" i="57"/>
  <c r="AO16" i="57"/>
  <c r="AM16" i="57"/>
  <c r="AK16" i="57"/>
  <c r="AH16" i="57"/>
  <c r="AF16" i="57"/>
  <c r="AG16" i="57" s="1"/>
  <c r="F16" i="57"/>
  <c r="AL16" i="57" s="1"/>
  <c r="E16" i="57"/>
  <c r="D16" i="57"/>
  <c r="C16" i="57"/>
  <c r="B16" i="57"/>
  <c r="BB15" i="57"/>
  <c r="AZ15" i="57"/>
  <c r="AY15" i="57"/>
  <c r="AX15" i="57"/>
  <c r="AW15" i="57"/>
  <c r="AV15" i="57"/>
  <c r="AU15" i="57"/>
  <c r="AT15" i="57"/>
  <c r="AS15" i="57"/>
  <c r="AR15" i="57"/>
  <c r="AQ15" i="57"/>
  <c r="AP15" i="57"/>
  <c r="AO15" i="57"/>
  <c r="AM15" i="57"/>
  <c r="AL15" i="57"/>
  <c r="AK15" i="57"/>
  <c r="AH15" i="57"/>
  <c r="AF15" i="57"/>
  <c r="AG15" i="57" s="1"/>
  <c r="F15" i="57"/>
  <c r="E15" i="57"/>
  <c r="D15" i="57"/>
  <c r="C15" i="57"/>
  <c r="B15" i="57"/>
  <c r="BB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K14" i="57"/>
  <c r="AH14" i="57"/>
  <c r="AF14" i="57"/>
  <c r="AG14" i="57" s="1"/>
  <c r="F14" i="57"/>
  <c r="E14" i="57"/>
  <c r="D14" i="57"/>
  <c r="C14" i="57"/>
  <c r="B14" i="57"/>
  <c r="BB13" i="57"/>
  <c r="AZ13" i="57"/>
  <c r="AY13" i="57"/>
  <c r="AX13" i="57"/>
  <c r="AW13" i="57"/>
  <c r="AV13" i="57"/>
  <c r="AU13" i="57"/>
  <c r="AT13" i="57"/>
  <c r="AS13" i="57"/>
  <c r="AR13" i="57"/>
  <c r="AQ13" i="57"/>
  <c r="AP13" i="57"/>
  <c r="AO13" i="57"/>
  <c r="AK13" i="57"/>
  <c r="AH13" i="57"/>
  <c r="AF13" i="57"/>
  <c r="AG13" i="57" s="1"/>
  <c r="F13" i="57"/>
  <c r="E13" i="57"/>
  <c r="D13" i="57"/>
  <c r="C13" i="57"/>
  <c r="B13" i="57"/>
  <c r="BB12" i="57"/>
  <c r="AZ12" i="57"/>
  <c r="AY12" i="57"/>
  <c r="AX12" i="57"/>
  <c r="AW12" i="57"/>
  <c r="AV12" i="57"/>
  <c r="AU12" i="57"/>
  <c r="AT12" i="57"/>
  <c r="AS12" i="57"/>
  <c r="AR12" i="57"/>
  <c r="AQ12" i="57"/>
  <c r="AP12" i="57"/>
  <c r="AO12" i="57"/>
  <c r="AM12" i="57"/>
  <c r="AK12" i="57"/>
  <c r="AH12" i="57"/>
  <c r="AF12" i="57"/>
  <c r="AG12" i="57" s="1"/>
  <c r="F12" i="57"/>
  <c r="AL12" i="57" s="1"/>
  <c r="E12" i="57"/>
  <c r="D12" i="57"/>
  <c r="C12" i="57"/>
  <c r="B12" i="57"/>
  <c r="BB11" i="57"/>
  <c r="AZ11" i="57"/>
  <c r="AY11" i="57"/>
  <c r="AX11" i="57"/>
  <c r="AW11" i="57"/>
  <c r="AV11" i="57"/>
  <c r="AU11" i="57"/>
  <c r="AT11" i="57"/>
  <c r="AS11" i="57"/>
  <c r="AR11" i="57"/>
  <c r="AQ11" i="57"/>
  <c r="AP11" i="57"/>
  <c r="AO11" i="57"/>
  <c r="AK11" i="57"/>
  <c r="AH11" i="57"/>
  <c r="AF11" i="57"/>
  <c r="AG11" i="57" s="1"/>
  <c r="F11" i="57"/>
  <c r="E11" i="57"/>
  <c r="D11" i="57"/>
  <c r="C11" i="57"/>
  <c r="B11" i="57"/>
  <c r="BB10" i="57"/>
  <c r="AZ10" i="57"/>
  <c r="AY10" i="57"/>
  <c r="AX10" i="57"/>
  <c r="AW10" i="57"/>
  <c r="AV10" i="57"/>
  <c r="AU10" i="57"/>
  <c r="AT10" i="57"/>
  <c r="AS10" i="57"/>
  <c r="AR10" i="57"/>
  <c r="AQ10" i="57"/>
  <c r="AP10" i="57"/>
  <c r="AO10" i="57"/>
  <c r="AK10" i="57"/>
  <c r="F10" i="57"/>
  <c r="E10" i="57"/>
  <c r="D10" i="57"/>
  <c r="C10" i="57"/>
  <c r="B10" i="57"/>
  <c r="BB9" i="57"/>
  <c r="AZ9" i="57"/>
  <c r="AY9" i="57"/>
  <c r="AX9" i="57"/>
  <c r="AW9" i="57"/>
  <c r="AV9" i="57"/>
  <c r="AU9" i="57"/>
  <c r="AT9" i="57"/>
  <c r="AS9" i="57"/>
  <c r="AR9" i="57"/>
  <c r="AQ9" i="57"/>
  <c r="AP9" i="57"/>
  <c r="AO9" i="57"/>
  <c r="AK9" i="57"/>
  <c r="AH9" i="57"/>
  <c r="AF9" i="57"/>
  <c r="AG9" i="57" s="1"/>
  <c r="F9" i="57"/>
  <c r="E9" i="57"/>
  <c r="D9" i="57"/>
  <c r="C9" i="57"/>
  <c r="B9" i="57"/>
  <c r="BB8" i="57"/>
  <c r="AZ8" i="57"/>
  <c r="AY8" i="57"/>
  <c r="AX8" i="57"/>
  <c r="AW8" i="57"/>
  <c r="AV8" i="57"/>
  <c r="AU8" i="57"/>
  <c r="AT8" i="57"/>
  <c r="AS8" i="57"/>
  <c r="AR8" i="57"/>
  <c r="AQ8" i="57"/>
  <c r="AP8" i="57"/>
  <c r="AO8" i="57"/>
  <c r="AK8" i="57"/>
  <c r="F8" i="57"/>
  <c r="AL8" i="57" s="1"/>
  <c r="E8" i="57"/>
  <c r="D8" i="57"/>
  <c r="C8" i="57"/>
  <c r="B8" i="57"/>
  <c r="AH2" i="57"/>
  <c r="A3" i="57" s="1"/>
  <c r="D2" i="57"/>
  <c r="F36" i="56"/>
  <c r="E36" i="56"/>
  <c r="D36" i="56"/>
  <c r="C36" i="56"/>
  <c r="B36" i="56"/>
  <c r="F35" i="56"/>
  <c r="E35" i="56"/>
  <c r="D35" i="56"/>
  <c r="C35" i="56"/>
  <c r="B35" i="56"/>
  <c r="F34" i="56"/>
  <c r="E34" i="56"/>
  <c r="D34" i="56"/>
  <c r="C34" i="56"/>
  <c r="B34" i="56"/>
  <c r="BB33" i="56"/>
  <c r="AZ33" i="56"/>
  <c r="AY33" i="56"/>
  <c r="AX33" i="56"/>
  <c r="AW33" i="56"/>
  <c r="AV33" i="56"/>
  <c r="AU33" i="56"/>
  <c r="AT33" i="56"/>
  <c r="AS33" i="56"/>
  <c r="AR33" i="56"/>
  <c r="AQ33" i="56"/>
  <c r="AP33" i="56"/>
  <c r="AO33" i="56"/>
  <c r="AK33" i="56"/>
  <c r="AH33" i="56"/>
  <c r="AF33" i="56"/>
  <c r="AG33" i="56" s="1"/>
  <c r="F33" i="56"/>
  <c r="E33" i="56"/>
  <c r="D33" i="56"/>
  <c r="C33" i="56"/>
  <c r="B33" i="56"/>
  <c r="BB32" i="56"/>
  <c r="AZ32" i="56"/>
  <c r="AY32" i="56"/>
  <c r="AX32" i="56"/>
  <c r="AW32" i="56"/>
  <c r="AV32" i="56"/>
  <c r="AU32" i="56"/>
  <c r="AT32" i="56"/>
  <c r="AS32" i="56"/>
  <c r="AR32" i="56"/>
  <c r="AQ32" i="56"/>
  <c r="AP32" i="56"/>
  <c r="AO32" i="56"/>
  <c r="AM32" i="56"/>
  <c r="AL32" i="56"/>
  <c r="AK32" i="56"/>
  <c r="AH32" i="56"/>
  <c r="AF32" i="56"/>
  <c r="AG32" i="56" s="1"/>
  <c r="F32" i="56"/>
  <c r="E32" i="56"/>
  <c r="D32" i="56"/>
  <c r="C32" i="56"/>
  <c r="B32" i="56"/>
  <c r="BB31" i="56"/>
  <c r="AZ31" i="56"/>
  <c r="AY31" i="56"/>
  <c r="AX31" i="56"/>
  <c r="AW31" i="56"/>
  <c r="AV31" i="56"/>
  <c r="AU31" i="56"/>
  <c r="AT31" i="56"/>
  <c r="AS31" i="56"/>
  <c r="AR31" i="56"/>
  <c r="AQ31" i="56"/>
  <c r="AP31" i="56"/>
  <c r="AO31" i="56"/>
  <c r="AM31" i="56"/>
  <c r="AL31" i="56"/>
  <c r="AK31" i="56"/>
  <c r="AH31" i="56"/>
  <c r="AF31" i="56"/>
  <c r="AG31" i="56" s="1"/>
  <c r="F31" i="56"/>
  <c r="E31" i="56"/>
  <c r="D31" i="56"/>
  <c r="C31" i="56"/>
  <c r="B31" i="56"/>
  <c r="BB30" i="56"/>
  <c r="AZ30" i="56"/>
  <c r="AY30" i="56"/>
  <c r="AX30" i="56"/>
  <c r="AW30" i="56"/>
  <c r="AV30" i="56"/>
  <c r="AU30" i="56"/>
  <c r="AT30" i="56"/>
  <c r="AS30" i="56"/>
  <c r="AR30" i="56"/>
  <c r="AQ30" i="56"/>
  <c r="AP30" i="56"/>
  <c r="AO30" i="56"/>
  <c r="AK30" i="56"/>
  <c r="AH30" i="56"/>
  <c r="AF30" i="56"/>
  <c r="AG30" i="56" s="1"/>
  <c r="F30" i="56"/>
  <c r="AM30" i="56" s="1"/>
  <c r="E30" i="56"/>
  <c r="D30" i="56"/>
  <c r="C30" i="56"/>
  <c r="B30" i="56"/>
  <c r="BB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K29" i="56"/>
  <c r="AH29" i="56"/>
  <c r="AF29" i="56"/>
  <c r="AG29" i="56" s="1"/>
  <c r="F29" i="56"/>
  <c r="E29" i="56"/>
  <c r="D29" i="56"/>
  <c r="C29" i="56"/>
  <c r="B29" i="56"/>
  <c r="BB28" i="56"/>
  <c r="AZ28" i="56"/>
  <c r="AY28" i="56"/>
  <c r="AX28" i="56"/>
  <c r="AW28" i="56"/>
  <c r="AV28" i="56"/>
  <c r="AU28" i="56"/>
  <c r="AT28" i="56"/>
  <c r="AS28" i="56"/>
  <c r="AR28" i="56"/>
  <c r="AQ28" i="56"/>
  <c r="AP28" i="56"/>
  <c r="AO28" i="56"/>
  <c r="AL28" i="56"/>
  <c r="AK28" i="56"/>
  <c r="AH28" i="56"/>
  <c r="AF28" i="56"/>
  <c r="AG28" i="56" s="1"/>
  <c r="F28" i="56"/>
  <c r="E28" i="56"/>
  <c r="D28" i="56"/>
  <c r="C28" i="56"/>
  <c r="B28" i="56"/>
  <c r="BB27" i="56"/>
  <c r="AZ27" i="56"/>
  <c r="AY27" i="56"/>
  <c r="AX27" i="56"/>
  <c r="AW27" i="56"/>
  <c r="AV27" i="56"/>
  <c r="AU27" i="56"/>
  <c r="AT27" i="56"/>
  <c r="AS27" i="56"/>
  <c r="AR27" i="56"/>
  <c r="AQ27" i="56"/>
  <c r="AP27" i="56"/>
  <c r="AO27" i="56"/>
  <c r="AM27" i="56"/>
  <c r="AK27" i="56"/>
  <c r="AH27" i="56"/>
  <c r="AF27" i="56"/>
  <c r="AG27" i="56" s="1"/>
  <c r="F27" i="56"/>
  <c r="AL27" i="56" s="1"/>
  <c r="E27" i="56"/>
  <c r="D27" i="56"/>
  <c r="C27" i="56"/>
  <c r="B27" i="56"/>
  <c r="BB26" i="56"/>
  <c r="AZ26" i="56"/>
  <c r="AY26" i="56"/>
  <c r="AX26" i="56"/>
  <c r="AW26" i="56"/>
  <c r="AV26" i="56"/>
  <c r="AU26" i="56"/>
  <c r="AT26" i="56"/>
  <c r="AS26" i="56"/>
  <c r="AR26" i="56"/>
  <c r="AQ26" i="56"/>
  <c r="AP26" i="56"/>
  <c r="AO26" i="56"/>
  <c r="AK26" i="56"/>
  <c r="AH26" i="56"/>
  <c r="AF26" i="56"/>
  <c r="AG26" i="56" s="1"/>
  <c r="F26" i="56"/>
  <c r="E26" i="56"/>
  <c r="D26" i="56"/>
  <c r="C26" i="56"/>
  <c r="B26" i="56"/>
  <c r="BB25" i="56"/>
  <c r="AZ25" i="56"/>
  <c r="AY25" i="56"/>
  <c r="AX25" i="56"/>
  <c r="AW25" i="56"/>
  <c r="AV25" i="56"/>
  <c r="AU25" i="56"/>
  <c r="AT25" i="56"/>
  <c r="AS25" i="56"/>
  <c r="AR25" i="56"/>
  <c r="AQ25" i="56"/>
  <c r="AP25" i="56"/>
  <c r="AO25" i="56"/>
  <c r="AK25" i="56"/>
  <c r="AH25" i="56"/>
  <c r="AF25" i="56"/>
  <c r="AG25" i="56" s="1"/>
  <c r="F25" i="56"/>
  <c r="E25" i="56"/>
  <c r="D25" i="56"/>
  <c r="C25" i="56"/>
  <c r="B25" i="56"/>
  <c r="BB24" i="56"/>
  <c r="AZ24" i="56"/>
  <c r="AY24" i="56"/>
  <c r="AX24" i="56"/>
  <c r="AW24" i="56"/>
  <c r="AV24" i="56"/>
  <c r="AU24" i="56"/>
  <c r="AT24" i="56"/>
  <c r="AS24" i="56"/>
  <c r="AR24" i="56"/>
  <c r="AQ24" i="56"/>
  <c r="AP24" i="56"/>
  <c r="AO24" i="56"/>
  <c r="AL24" i="56"/>
  <c r="AK24" i="56"/>
  <c r="AH24" i="56"/>
  <c r="AF24" i="56"/>
  <c r="AG24" i="56" s="1"/>
  <c r="F24" i="56"/>
  <c r="E24" i="56"/>
  <c r="D24" i="56"/>
  <c r="C24" i="56"/>
  <c r="B24" i="56"/>
  <c r="BB23" i="56"/>
  <c r="AZ23" i="56"/>
  <c r="AY23" i="56"/>
  <c r="AX23" i="56"/>
  <c r="AW23" i="56"/>
  <c r="AV23" i="56"/>
  <c r="AU23" i="56"/>
  <c r="AT23" i="56"/>
  <c r="AS23" i="56"/>
  <c r="AR23" i="56"/>
  <c r="AQ23" i="56"/>
  <c r="AP23" i="56"/>
  <c r="AO23" i="56"/>
  <c r="AM23" i="56"/>
  <c r="AK23" i="56"/>
  <c r="AH23" i="56"/>
  <c r="AF23" i="56"/>
  <c r="AG23" i="56" s="1"/>
  <c r="F23" i="56"/>
  <c r="AL23" i="56" s="1"/>
  <c r="E23" i="56"/>
  <c r="D23" i="56"/>
  <c r="C23" i="56"/>
  <c r="B23" i="56"/>
  <c r="BB22" i="56"/>
  <c r="AZ22" i="56"/>
  <c r="AY22" i="56"/>
  <c r="AX22" i="56"/>
  <c r="AW22" i="56"/>
  <c r="AV22" i="56"/>
  <c r="AU22" i="56"/>
  <c r="AT22" i="56"/>
  <c r="AS22" i="56"/>
  <c r="AR22" i="56"/>
  <c r="AQ22" i="56"/>
  <c r="AP22" i="56"/>
  <c r="AO22" i="56"/>
  <c r="AK22" i="56"/>
  <c r="AH22" i="56"/>
  <c r="AF22" i="56"/>
  <c r="AG22" i="56" s="1"/>
  <c r="F22" i="56"/>
  <c r="AM22" i="56" s="1"/>
  <c r="E22" i="56"/>
  <c r="D22" i="56"/>
  <c r="C22" i="56"/>
  <c r="B22" i="56"/>
  <c r="BB21" i="56"/>
  <c r="AZ21" i="56"/>
  <c r="AY21" i="56"/>
  <c r="AX21" i="56"/>
  <c r="AW21" i="56"/>
  <c r="AV21" i="56"/>
  <c r="AU21" i="56"/>
  <c r="AT21" i="56"/>
  <c r="AS21" i="56"/>
  <c r="AR21" i="56"/>
  <c r="AQ21" i="56"/>
  <c r="AP21" i="56"/>
  <c r="AO21" i="56"/>
  <c r="AK21" i="56"/>
  <c r="AH21" i="56"/>
  <c r="AF21" i="56"/>
  <c r="AG21" i="56" s="1"/>
  <c r="F21" i="56"/>
  <c r="E21" i="56"/>
  <c r="D21" i="56"/>
  <c r="C21" i="56"/>
  <c r="B21" i="56"/>
  <c r="BB20" i="56"/>
  <c r="AZ20" i="56"/>
  <c r="AY20" i="56"/>
  <c r="AX20" i="56"/>
  <c r="AW20" i="56"/>
  <c r="AV20" i="56"/>
  <c r="AU20" i="56"/>
  <c r="AT20" i="56"/>
  <c r="AS20" i="56"/>
  <c r="AR20" i="56"/>
  <c r="AQ20" i="56"/>
  <c r="AP20" i="56"/>
  <c r="AO20" i="56"/>
  <c r="AL20" i="56"/>
  <c r="AK20" i="56"/>
  <c r="AH20" i="56"/>
  <c r="AF20" i="56"/>
  <c r="AG20" i="56" s="1"/>
  <c r="F20" i="56"/>
  <c r="E20" i="56"/>
  <c r="D20" i="56"/>
  <c r="C20" i="56"/>
  <c r="B20" i="56"/>
  <c r="BB19" i="56"/>
  <c r="AZ19" i="56"/>
  <c r="AY19" i="56"/>
  <c r="AX19" i="56"/>
  <c r="AW19" i="56"/>
  <c r="AV19" i="56"/>
  <c r="AU19" i="56"/>
  <c r="AT19" i="56"/>
  <c r="AS19" i="56"/>
  <c r="AR19" i="56"/>
  <c r="AQ19" i="56"/>
  <c r="AP19" i="56"/>
  <c r="AO19" i="56"/>
  <c r="AM19" i="56"/>
  <c r="AK19" i="56"/>
  <c r="AH19" i="56"/>
  <c r="AF19" i="56"/>
  <c r="AG19" i="56" s="1"/>
  <c r="F19" i="56"/>
  <c r="AL19" i="56" s="1"/>
  <c r="E19" i="56"/>
  <c r="D19" i="56"/>
  <c r="C19" i="56"/>
  <c r="B19" i="56"/>
  <c r="BB18" i="56"/>
  <c r="AZ18" i="56"/>
  <c r="AY18" i="56"/>
  <c r="AX18" i="56"/>
  <c r="AW18" i="56"/>
  <c r="AV18" i="56"/>
  <c r="AU18" i="56"/>
  <c r="AT18" i="56"/>
  <c r="AS18" i="56"/>
  <c r="AR18" i="56"/>
  <c r="AQ18" i="56"/>
  <c r="AP18" i="56"/>
  <c r="AO18" i="56"/>
  <c r="AK18" i="56"/>
  <c r="AH18" i="56"/>
  <c r="AF18" i="56"/>
  <c r="AG18" i="56" s="1"/>
  <c r="F18" i="56"/>
  <c r="AM18" i="56" s="1"/>
  <c r="E18" i="56"/>
  <c r="D18" i="56"/>
  <c r="C18" i="56"/>
  <c r="B18" i="56"/>
  <c r="BB17" i="56"/>
  <c r="AZ17" i="56"/>
  <c r="AY17" i="56"/>
  <c r="AX17" i="56"/>
  <c r="AW17" i="56"/>
  <c r="AV17" i="56"/>
  <c r="AU17" i="56"/>
  <c r="AT17" i="56"/>
  <c r="AS17" i="56"/>
  <c r="AR17" i="56"/>
  <c r="AQ17" i="56"/>
  <c r="AP17" i="56"/>
  <c r="AO17" i="56"/>
  <c r="AK17" i="56"/>
  <c r="AH17" i="56"/>
  <c r="AF17" i="56"/>
  <c r="AG17" i="56" s="1"/>
  <c r="F17" i="56"/>
  <c r="E17" i="56"/>
  <c r="D17" i="56"/>
  <c r="C17" i="56"/>
  <c r="B17" i="56"/>
  <c r="BB16" i="56"/>
  <c r="AZ16" i="56"/>
  <c r="AY16" i="56"/>
  <c r="AX16" i="56"/>
  <c r="AW16" i="56"/>
  <c r="AV16" i="56"/>
  <c r="AU16" i="56"/>
  <c r="AT16" i="56"/>
  <c r="AS16" i="56"/>
  <c r="AR16" i="56"/>
  <c r="AQ16" i="56"/>
  <c r="AP16" i="56"/>
  <c r="AO16" i="56"/>
  <c r="AL16" i="56"/>
  <c r="AK16" i="56"/>
  <c r="AH16" i="56"/>
  <c r="AF16" i="56"/>
  <c r="AG16" i="56" s="1"/>
  <c r="F16" i="56"/>
  <c r="E16" i="56"/>
  <c r="D16" i="56"/>
  <c r="C16" i="56"/>
  <c r="B16" i="56"/>
  <c r="BB15" i="56"/>
  <c r="AZ15" i="56"/>
  <c r="AY15" i="56"/>
  <c r="AX15" i="56"/>
  <c r="AW15" i="56"/>
  <c r="AV15" i="56"/>
  <c r="AU15" i="56"/>
  <c r="AT15" i="56"/>
  <c r="AS15" i="56"/>
  <c r="AR15" i="56"/>
  <c r="AQ15" i="56"/>
  <c r="AP15" i="56"/>
  <c r="AO15" i="56"/>
  <c r="AM15" i="56"/>
  <c r="AK15" i="56"/>
  <c r="AH15" i="56"/>
  <c r="AF15" i="56"/>
  <c r="AG15" i="56" s="1"/>
  <c r="F15" i="56"/>
  <c r="AL15" i="56" s="1"/>
  <c r="E15" i="56"/>
  <c r="D15" i="56"/>
  <c r="C15" i="56"/>
  <c r="B15" i="56"/>
  <c r="BB14" i="56"/>
  <c r="AZ14" i="56"/>
  <c r="AY14" i="56"/>
  <c r="AX14" i="56"/>
  <c r="AW14" i="56"/>
  <c r="AV14" i="56"/>
  <c r="AU14" i="56"/>
  <c r="AT14" i="56"/>
  <c r="AS14" i="56"/>
  <c r="AR14" i="56"/>
  <c r="AQ14" i="56"/>
  <c r="AP14" i="56"/>
  <c r="AO14" i="56"/>
  <c r="AK14" i="56"/>
  <c r="AH14" i="56"/>
  <c r="AF14" i="56"/>
  <c r="AG14" i="56" s="1"/>
  <c r="F14" i="56"/>
  <c r="AM14" i="56" s="1"/>
  <c r="E14" i="56"/>
  <c r="D14" i="56"/>
  <c r="C14" i="56"/>
  <c r="B14" i="56"/>
  <c r="BB13" i="56"/>
  <c r="AZ13" i="56"/>
  <c r="AY13" i="56"/>
  <c r="AX13" i="56"/>
  <c r="AW13" i="56"/>
  <c r="AV13" i="56"/>
  <c r="AU13" i="56"/>
  <c r="AT13" i="56"/>
  <c r="AS13" i="56"/>
  <c r="AR13" i="56"/>
  <c r="AQ13" i="56"/>
  <c r="AP13" i="56"/>
  <c r="AO13" i="56"/>
  <c r="AK13" i="56"/>
  <c r="AH13" i="56"/>
  <c r="AF13" i="56"/>
  <c r="AG13" i="56" s="1"/>
  <c r="F13" i="56"/>
  <c r="E13" i="56"/>
  <c r="D13" i="56"/>
  <c r="C13" i="56"/>
  <c r="B13" i="56"/>
  <c r="BB12" i="56"/>
  <c r="AZ12" i="56"/>
  <c r="AY12" i="56"/>
  <c r="AX12" i="56"/>
  <c r="AW12" i="56"/>
  <c r="AV12" i="56"/>
  <c r="AU12" i="56"/>
  <c r="AT12" i="56"/>
  <c r="AS12" i="56"/>
  <c r="AR12" i="56"/>
  <c r="AQ12" i="56"/>
  <c r="AP12" i="56"/>
  <c r="AO12" i="56"/>
  <c r="AL12" i="56"/>
  <c r="AK12" i="56"/>
  <c r="AH12" i="56"/>
  <c r="AF12" i="56"/>
  <c r="AG12" i="56" s="1"/>
  <c r="F12" i="56"/>
  <c r="E12" i="56"/>
  <c r="D12" i="56"/>
  <c r="C12" i="56"/>
  <c r="B12" i="56"/>
  <c r="BB11" i="56"/>
  <c r="AZ11" i="56"/>
  <c r="AY11" i="56"/>
  <c r="AX11" i="56"/>
  <c r="AW11" i="56"/>
  <c r="AV11" i="56"/>
  <c r="AU11" i="56"/>
  <c r="AT11" i="56"/>
  <c r="AS11" i="56"/>
  <c r="AR11" i="56"/>
  <c r="AQ11" i="56"/>
  <c r="AP11" i="56"/>
  <c r="AO11" i="56"/>
  <c r="AK11" i="56"/>
  <c r="AH11" i="56"/>
  <c r="AF11" i="56"/>
  <c r="AG11" i="56" s="1"/>
  <c r="F11" i="56"/>
  <c r="AL11" i="56" s="1"/>
  <c r="E11" i="56"/>
  <c r="D11" i="56"/>
  <c r="C11" i="56"/>
  <c r="B11" i="56"/>
  <c r="BB10" i="56"/>
  <c r="AZ10" i="56"/>
  <c r="AY10" i="56"/>
  <c r="AX10" i="56"/>
  <c r="AW10" i="56"/>
  <c r="AV10" i="56"/>
  <c r="AU10" i="56"/>
  <c r="AT10" i="56"/>
  <c r="AS10" i="56"/>
  <c r="AR10" i="56"/>
  <c r="AQ10" i="56"/>
  <c r="AP10" i="56"/>
  <c r="AO10" i="56"/>
  <c r="AK10" i="56"/>
  <c r="F10" i="56"/>
  <c r="AM10" i="56" s="1"/>
  <c r="E10" i="56"/>
  <c r="D10" i="56"/>
  <c r="C10" i="56"/>
  <c r="B10" i="56"/>
  <c r="BB9" i="56"/>
  <c r="AZ9" i="56"/>
  <c r="AY9" i="56"/>
  <c r="AX9" i="56"/>
  <c r="AW9" i="56"/>
  <c r="AV9" i="56"/>
  <c r="AU9" i="56"/>
  <c r="AT9" i="56"/>
  <c r="AS9" i="56"/>
  <c r="AR9" i="56"/>
  <c r="AQ9" i="56"/>
  <c r="AP9" i="56"/>
  <c r="AO9" i="56"/>
  <c r="AK9" i="56"/>
  <c r="AH9" i="56"/>
  <c r="AF9" i="56"/>
  <c r="AG9" i="56" s="1"/>
  <c r="F9" i="56"/>
  <c r="E9" i="56"/>
  <c r="D9" i="56"/>
  <c r="C9" i="56"/>
  <c r="B9" i="56"/>
  <c r="BB8" i="56"/>
  <c r="AZ8" i="56"/>
  <c r="AY8" i="56"/>
  <c r="AX8" i="56"/>
  <c r="AW8" i="56"/>
  <c r="AV8" i="56"/>
  <c r="AU8" i="56"/>
  <c r="AT8" i="56"/>
  <c r="AS8" i="56"/>
  <c r="AR8" i="56"/>
  <c r="AQ8" i="56"/>
  <c r="AP8" i="56"/>
  <c r="AO8" i="56"/>
  <c r="AK8" i="56"/>
  <c r="F8" i="56"/>
  <c r="AJ8" i="56" s="1"/>
  <c r="E8" i="56"/>
  <c r="D8" i="56"/>
  <c r="C8" i="56"/>
  <c r="B8" i="56"/>
  <c r="AH2" i="56"/>
  <c r="A3" i="56" s="1"/>
  <c r="D2" i="56"/>
  <c r="F36" i="55"/>
  <c r="E36" i="55"/>
  <c r="D36" i="55"/>
  <c r="C36" i="55"/>
  <c r="B36" i="55"/>
  <c r="F35" i="55"/>
  <c r="E35" i="55"/>
  <c r="D35" i="55"/>
  <c r="C35" i="55"/>
  <c r="B35" i="55"/>
  <c r="F34" i="55"/>
  <c r="E34" i="55"/>
  <c r="D34" i="55"/>
  <c r="C34" i="55"/>
  <c r="B34" i="55"/>
  <c r="BB33" i="55"/>
  <c r="AZ33" i="55"/>
  <c r="AY33" i="55"/>
  <c r="AX33" i="55"/>
  <c r="AW33" i="55"/>
  <c r="AV33" i="55"/>
  <c r="AU33" i="55"/>
  <c r="AT33" i="55"/>
  <c r="AS33" i="55"/>
  <c r="AR33" i="55"/>
  <c r="AQ33" i="55"/>
  <c r="AP33" i="55"/>
  <c r="AO33" i="55"/>
  <c r="AM33" i="55"/>
  <c r="AK33" i="55"/>
  <c r="AH33" i="55"/>
  <c r="AF33" i="55"/>
  <c r="AG33" i="55" s="1"/>
  <c r="F33" i="55"/>
  <c r="E33" i="55"/>
  <c r="D33" i="55"/>
  <c r="C33" i="55"/>
  <c r="B33" i="55"/>
  <c r="BB32" i="55"/>
  <c r="AZ32" i="55"/>
  <c r="AY32" i="55"/>
  <c r="AX32" i="55"/>
  <c r="AW32" i="55"/>
  <c r="AV32" i="55"/>
  <c r="AU32" i="55"/>
  <c r="AT32" i="55"/>
  <c r="AS32" i="55"/>
  <c r="AR32" i="55"/>
  <c r="AQ32" i="55"/>
  <c r="AP32" i="55"/>
  <c r="AO32" i="55"/>
  <c r="AL32" i="55"/>
  <c r="AK32" i="55"/>
  <c r="AH32" i="55"/>
  <c r="AF32" i="55"/>
  <c r="AG32" i="55" s="1"/>
  <c r="F32" i="55"/>
  <c r="AM32" i="55" s="1"/>
  <c r="E32" i="55"/>
  <c r="D32" i="55"/>
  <c r="C32" i="55"/>
  <c r="B32" i="55"/>
  <c r="BB31" i="55"/>
  <c r="AZ31" i="55"/>
  <c r="AY31" i="55"/>
  <c r="AX31" i="55"/>
  <c r="AW31" i="55"/>
  <c r="AV31" i="55"/>
  <c r="AU31" i="55"/>
  <c r="AT31" i="55"/>
  <c r="AS31" i="55"/>
  <c r="AR31" i="55"/>
  <c r="AQ31" i="55"/>
  <c r="AP31" i="55"/>
  <c r="AO31" i="55"/>
  <c r="AM31" i="55"/>
  <c r="AK31" i="55"/>
  <c r="AH31" i="55"/>
  <c r="AF31" i="55"/>
  <c r="AG31" i="55" s="1"/>
  <c r="F31" i="55"/>
  <c r="AL31" i="55" s="1"/>
  <c r="E31" i="55"/>
  <c r="D31" i="55"/>
  <c r="C31" i="55"/>
  <c r="B31" i="55"/>
  <c r="BB30" i="55"/>
  <c r="AZ30" i="55"/>
  <c r="AY30" i="55"/>
  <c r="AX30" i="55"/>
  <c r="AW30" i="55"/>
  <c r="AV30" i="55"/>
  <c r="AU30" i="55"/>
  <c r="AT30" i="55"/>
  <c r="AS30" i="55"/>
  <c r="AR30" i="55"/>
  <c r="AQ30" i="55"/>
  <c r="AP30" i="55"/>
  <c r="AO30" i="55"/>
  <c r="AK30" i="55"/>
  <c r="AH30" i="55"/>
  <c r="AF30" i="55"/>
  <c r="AG30" i="55" s="1"/>
  <c r="F30" i="55"/>
  <c r="E30" i="55"/>
  <c r="D30" i="55"/>
  <c r="C30" i="55"/>
  <c r="B30" i="55"/>
  <c r="BB29" i="55"/>
  <c r="AZ29" i="55"/>
  <c r="AY29" i="55"/>
  <c r="AX29" i="55"/>
  <c r="AW29" i="55"/>
  <c r="AV29" i="55"/>
  <c r="AU29" i="55"/>
  <c r="AT29" i="55"/>
  <c r="AS29" i="55"/>
  <c r="AR29" i="55"/>
  <c r="AQ29" i="55"/>
  <c r="AP29" i="55"/>
  <c r="AO29" i="55"/>
  <c r="AK29" i="55"/>
  <c r="AH29" i="55"/>
  <c r="AF29" i="55"/>
  <c r="AG29" i="55" s="1"/>
  <c r="F29" i="55"/>
  <c r="E29" i="55"/>
  <c r="D29" i="55"/>
  <c r="C29" i="55"/>
  <c r="B29" i="55"/>
  <c r="BB28" i="55"/>
  <c r="AZ28" i="55"/>
  <c r="AY28" i="55"/>
  <c r="AX28" i="55"/>
  <c r="AW28" i="55"/>
  <c r="AV28" i="55"/>
  <c r="AU28" i="55"/>
  <c r="AT28" i="55"/>
  <c r="AS28" i="55"/>
  <c r="AR28" i="55"/>
  <c r="AQ28" i="55"/>
  <c r="AP28" i="55"/>
  <c r="AO28" i="55"/>
  <c r="AL28" i="55"/>
  <c r="AK28" i="55"/>
  <c r="AH28" i="55"/>
  <c r="AF28" i="55"/>
  <c r="AG28" i="55" s="1"/>
  <c r="F28" i="55"/>
  <c r="AM28" i="55" s="1"/>
  <c r="E28" i="55"/>
  <c r="D28" i="55"/>
  <c r="C28" i="55"/>
  <c r="B28" i="55"/>
  <c r="BB27" i="55"/>
  <c r="AZ27" i="55"/>
  <c r="AY27" i="55"/>
  <c r="AX27" i="55"/>
  <c r="AW27" i="55"/>
  <c r="AV27" i="55"/>
  <c r="AU27" i="55"/>
  <c r="AT27" i="55"/>
  <c r="AS27" i="55"/>
  <c r="AR27" i="55"/>
  <c r="AQ27" i="55"/>
  <c r="AP27" i="55"/>
  <c r="AO27" i="55"/>
  <c r="AM27" i="55"/>
  <c r="AK27" i="55"/>
  <c r="AH27" i="55"/>
  <c r="AF27" i="55"/>
  <c r="AG27" i="55" s="1"/>
  <c r="F27" i="55"/>
  <c r="AL27" i="55" s="1"/>
  <c r="E27" i="55"/>
  <c r="D27" i="55"/>
  <c r="C27" i="55"/>
  <c r="B27" i="55"/>
  <c r="BB26" i="55"/>
  <c r="AZ26" i="55"/>
  <c r="AY26" i="55"/>
  <c r="AX26" i="55"/>
  <c r="AW26" i="55"/>
  <c r="AV26" i="55"/>
  <c r="AU26" i="55"/>
  <c r="AT26" i="55"/>
  <c r="AS26" i="55"/>
  <c r="AR26" i="55"/>
  <c r="AQ26" i="55"/>
  <c r="AP26" i="55"/>
  <c r="AO26" i="55"/>
  <c r="AK26" i="55"/>
  <c r="AH26" i="55"/>
  <c r="AF26" i="55"/>
  <c r="AG26" i="55" s="1"/>
  <c r="F26" i="55"/>
  <c r="E26" i="55"/>
  <c r="D26" i="55"/>
  <c r="C26" i="55"/>
  <c r="B26" i="55"/>
  <c r="BB25" i="55"/>
  <c r="AZ25" i="55"/>
  <c r="AY25" i="55"/>
  <c r="AX25" i="55"/>
  <c r="AW25" i="55"/>
  <c r="AV25" i="55"/>
  <c r="AU25" i="55"/>
  <c r="AT25" i="55"/>
  <c r="AS25" i="55"/>
  <c r="AR25" i="55"/>
  <c r="AQ25" i="55"/>
  <c r="AP25" i="55"/>
  <c r="AO25" i="55"/>
  <c r="AK25" i="55"/>
  <c r="AH25" i="55"/>
  <c r="AF25" i="55"/>
  <c r="AG25" i="55" s="1"/>
  <c r="F25" i="55"/>
  <c r="E25" i="55"/>
  <c r="D25" i="55"/>
  <c r="C25" i="55"/>
  <c r="B25" i="55"/>
  <c r="BB24" i="55"/>
  <c r="AZ24" i="55"/>
  <c r="AY24" i="55"/>
  <c r="AX24" i="55"/>
  <c r="AW24" i="55"/>
  <c r="AV24" i="55"/>
  <c r="AU24" i="55"/>
  <c r="AT24" i="55"/>
  <c r="AS24" i="55"/>
  <c r="AR24" i="55"/>
  <c r="AQ24" i="55"/>
  <c r="AP24" i="55"/>
  <c r="AO24" i="55"/>
  <c r="AL24" i="55"/>
  <c r="AK24" i="55"/>
  <c r="AH24" i="55"/>
  <c r="AF24" i="55"/>
  <c r="AG24" i="55" s="1"/>
  <c r="F24" i="55"/>
  <c r="E24" i="55"/>
  <c r="D24" i="55"/>
  <c r="C24" i="55"/>
  <c r="B24" i="55"/>
  <c r="BB23" i="55"/>
  <c r="AZ23" i="55"/>
  <c r="AY23" i="55"/>
  <c r="AX23" i="55"/>
  <c r="AW23" i="55"/>
  <c r="AV23" i="55"/>
  <c r="AU23" i="55"/>
  <c r="AT23" i="55"/>
  <c r="AS23" i="55"/>
  <c r="AR23" i="55"/>
  <c r="AQ23" i="55"/>
  <c r="AP23" i="55"/>
  <c r="AO23" i="55"/>
  <c r="AM23" i="55"/>
  <c r="AK23" i="55"/>
  <c r="AH23" i="55"/>
  <c r="AF23" i="55"/>
  <c r="AG23" i="55" s="1"/>
  <c r="F23" i="55"/>
  <c r="AL23" i="55" s="1"/>
  <c r="E23" i="55"/>
  <c r="D23" i="55"/>
  <c r="C23" i="55"/>
  <c r="B23" i="55"/>
  <c r="BB22" i="55"/>
  <c r="AZ22" i="55"/>
  <c r="AY22" i="55"/>
  <c r="AX22" i="55"/>
  <c r="AW22" i="55"/>
  <c r="AV22" i="55"/>
  <c r="AU22" i="55"/>
  <c r="AT22" i="55"/>
  <c r="AS22" i="55"/>
  <c r="AR22" i="55"/>
  <c r="AQ22" i="55"/>
  <c r="AP22" i="55"/>
  <c r="AO22" i="55"/>
  <c r="AK22" i="55"/>
  <c r="AH22" i="55"/>
  <c r="AF22" i="55"/>
  <c r="AG22" i="55" s="1"/>
  <c r="F22" i="55"/>
  <c r="E22" i="55"/>
  <c r="D22" i="55"/>
  <c r="C22" i="55"/>
  <c r="B22" i="55"/>
  <c r="BB21" i="55"/>
  <c r="AZ21" i="55"/>
  <c r="AY21" i="55"/>
  <c r="AX21" i="55"/>
  <c r="AW21" i="55"/>
  <c r="AV21" i="55"/>
  <c r="AU21" i="55"/>
  <c r="AT21" i="55"/>
  <c r="AS21" i="55"/>
  <c r="AR21" i="55"/>
  <c r="AQ21" i="55"/>
  <c r="AP21" i="55"/>
  <c r="AO21" i="55"/>
  <c r="AK21" i="55"/>
  <c r="AH21" i="55"/>
  <c r="AF21" i="55"/>
  <c r="AG21" i="55" s="1"/>
  <c r="F21" i="55"/>
  <c r="E21" i="55"/>
  <c r="D21" i="55"/>
  <c r="C21" i="55"/>
  <c r="B21" i="55"/>
  <c r="BB20" i="55"/>
  <c r="AZ20" i="55"/>
  <c r="AY20" i="55"/>
  <c r="AX20" i="55"/>
  <c r="AW20" i="55"/>
  <c r="AV20" i="55"/>
  <c r="AU20" i="55"/>
  <c r="AT20" i="55"/>
  <c r="AS20" i="55"/>
  <c r="AR20" i="55"/>
  <c r="AQ20" i="55"/>
  <c r="AP20" i="55"/>
  <c r="AO20" i="55"/>
  <c r="AL20" i="55"/>
  <c r="AK20" i="55"/>
  <c r="AH20" i="55"/>
  <c r="AF20" i="55"/>
  <c r="AG20" i="55" s="1"/>
  <c r="F20" i="55"/>
  <c r="E20" i="55"/>
  <c r="D20" i="55"/>
  <c r="C20" i="55"/>
  <c r="B20" i="55"/>
  <c r="BB19" i="55"/>
  <c r="AZ19" i="55"/>
  <c r="AY19" i="55"/>
  <c r="AX19" i="55"/>
  <c r="AW19" i="55"/>
  <c r="AV19" i="55"/>
  <c r="AU19" i="55"/>
  <c r="AT19" i="55"/>
  <c r="AS19" i="55"/>
  <c r="AR19" i="55"/>
  <c r="AQ19" i="55"/>
  <c r="AP19" i="55"/>
  <c r="AO19" i="55"/>
  <c r="AM19" i="55"/>
  <c r="AK19" i="55"/>
  <c r="AH19" i="55"/>
  <c r="AF19" i="55"/>
  <c r="AG19" i="55" s="1"/>
  <c r="F19" i="55"/>
  <c r="AL19" i="55" s="1"/>
  <c r="E19" i="55"/>
  <c r="D19" i="55"/>
  <c r="C19" i="55"/>
  <c r="B19" i="55"/>
  <c r="BB18" i="55"/>
  <c r="AZ18" i="55"/>
  <c r="AY18" i="55"/>
  <c r="AX18" i="55"/>
  <c r="AW18" i="55"/>
  <c r="AV18" i="55"/>
  <c r="AU18" i="55"/>
  <c r="AT18" i="55"/>
  <c r="AS18" i="55"/>
  <c r="AR18" i="55"/>
  <c r="AQ18" i="55"/>
  <c r="AP18" i="55"/>
  <c r="AO18" i="55"/>
  <c r="AK18" i="55"/>
  <c r="AH18" i="55"/>
  <c r="AF18" i="55"/>
  <c r="AG18" i="55" s="1"/>
  <c r="F18" i="55"/>
  <c r="E18" i="55"/>
  <c r="D18" i="55"/>
  <c r="C18" i="55"/>
  <c r="B18" i="55"/>
  <c r="BB17" i="55"/>
  <c r="AZ17" i="55"/>
  <c r="AY17" i="55"/>
  <c r="AX17" i="55"/>
  <c r="AW17" i="55"/>
  <c r="AV17" i="55"/>
  <c r="AU17" i="55"/>
  <c r="AT17" i="55"/>
  <c r="AS17" i="55"/>
  <c r="AR17" i="55"/>
  <c r="AQ17" i="55"/>
  <c r="AP17" i="55"/>
  <c r="AO17" i="55"/>
  <c r="AK17" i="55"/>
  <c r="AH17" i="55"/>
  <c r="AF17" i="55"/>
  <c r="AG17" i="55" s="1"/>
  <c r="F17" i="55"/>
  <c r="E17" i="55"/>
  <c r="D17" i="55"/>
  <c r="C17" i="55"/>
  <c r="B17" i="55"/>
  <c r="BB16" i="55"/>
  <c r="AZ16" i="55"/>
  <c r="AY16" i="55"/>
  <c r="AX16" i="55"/>
  <c r="AW16" i="55"/>
  <c r="AV16" i="55"/>
  <c r="AU16" i="55"/>
  <c r="AT16" i="55"/>
  <c r="AS16" i="55"/>
  <c r="AR16" i="55"/>
  <c r="AQ16" i="55"/>
  <c r="AP16" i="55"/>
  <c r="AO16" i="55"/>
  <c r="AL16" i="55"/>
  <c r="AK16" i="55"/>
  <c r="AH16" i="55"/>
  <c r="AF16" i="55"/>
  <c r="AG16" i="55" s="1"/>
  <c r="F16" i="55"/>
  <c r="E16" i="55"/>
  <c r="D16" i="55"/>
  <c r="C16" i="55"/>
  <c r="B16" i="55"/>
  <c r="BB15" i="55"/>
  <c r="AZ15" i="55"/>
  <c r="AY15" i="55"/>
  <c r="AX15" i="55"/>
  <c r="AW15" i="55"/>
  <c r="AV15" i="55"/>
  <c r="AU15" i="55"/>
  <c r="AT15" i="55"/>
  <c r="AS15" i="55"/>
  <c r="AR15" i="55"/>
  <c r="AQ15" i="55"/>
  <c r="AP15" i="55"/>
  <c r="AO15" i="55"/>
  <c r="AM15" i="55"/>
  <c r="AK15" i="55"/>
  <c r="AH15" i="55"/>
  <c r="AF15" i="55"/>
  <c r="AG15" i="55" s="1"/>
  <c r="F15" i="55"/>
  <c r="AL15" i="55" s="1"/>
  <c r="E15" i="55"/>
  <c r="D15" i="55"/>
  <c r="C15" i="55"/>
  <c r="B15" i="55"/>
  <c r="BB14" i="55"/>
  <c r="AZ14" i="55"/>
  <c r="AY14" i="55"/>
  <c r="AX14" i="55"/>
  <c r="AW14" i="55"/>
  <c r="AV14" i="55"/>
  <c r="AU14" i="55"/>
  <c r="AT14" i="55"/>
  <c r="AS14" i="55"/>
  <c r="AR14" i="55"/>
  <c r="AQ14" i="55"/>
  <c r="AP14" i="55"/>
  <c r="AO14" i="55"/>
  <c r="AK14" i="55"/>
  <c r="AH14" i="55"/>
  <c r="AF14" i="55"/>
  <c r="AG14" i="55" s="1"/>
  <c r="F14" i="55"/>
  <c r="E14" i="55"/>
  <c r="D14" i="55"/>
  <c r="C14" i="55"/>
  <c r="B14" i="55"/>
  <c r="BB13" i="55"/>
  <c r="AZ13" i="55"/>
  <c r="AY13" i="55"/>
  <c r="AX13" i="55"/>
  <c r="AW13" i="55"/>
  <c r="AV13" i="55"/>
  <c r="AU13" i="55"/>
  <c r="AT13" i="55"/>
  <c r="AS13" i="55"/>
  <c r="AR13" i="55"/>
  <c r="AQ13" i="55"/>
  <c r="AP13" i="55"/>
  <c r="AO13" i="55"/>
  <c r="AK13" i="55"/>
  <c r="AH13" i="55"/>
  <c r="AF13" i="55"/>
  <c r="AG13" i="55" s="1"/>
  <c r="F13" i="55"/>
  <c r="E13" i="55"/>
  <c r="D13" i="55"/>
  <c r="C13" i="55"/>
  <c r="B13" i="55"/>
  <c r="BB12" i="55"/>
  <c r="AZ12" i="55"/>
  <c r="AY12" i="55"/>
  <c r="AX12" i="55"/>
  <c r="AW12" i="55"/>
  <c r="AV12" i="55"/>
  <c r="AU12" i="55"/>
  <c r="AT12" i="55"/>
  <c r="AS12" i="55"/>
  <c r="AR12" i="55"/>
  <c r="AQ12" i="55"/>
  <c r="AP12" i="55"/>
  <c r="AO12" i="55"/>
  <c r="AL12" i="55"/>
  <c r="AK12" i="55"/>
  <c r="AH12" i="55"/>
  <c r="AF12" i="55"/>
  <c r="AG12" i="55" s="1"/>
  <c r="F12" i="55"/>
  <c r="E12" i="55"/>
  <c r="D12" i="55"/>
  <c r="C12" i="55"/>
  <c r="B12" i="55"/>
  <c r="BB11" i="55"/>
  <c r="AZ11" i="55"/>
  <c r="AY11" i="55"/>
  <c r="AX11" i="55"/>
  <c r="AW11" i="55"/>
  <c r="AV11" i="55"/>
  <c r="AU11" i="55"/>
  <c r="AT11" i="55"/>
  <c r="AS11" i="55"/>
  <c r="AR11" i="55"/>
  <c r="AQ11" i="55"/>
  <c r="AP11" i="55"/>
  <c r="AO11" i="55"/>
  <c r="AK11" i="55"/>
  <c r="AH11" i="55"/>
  <c r="AF11" i="55"/>
  <c r="AG11" i="55" s="1"/>
  <c r="F11" i="55"/>
  <c r="AL11" i="55" s="1"/>
  <c r="E11" i="55"/>
  <c r="D11" i="55"/>
  <c r="C11" i="55"/>
  <c r="B11" i="55"/>
  <c r="BB10" i="55"/>
  <c r="AZ10" i="55"/>
  <c r="AY10" i="55"/>
  <c r="AX10" i="55"/>
  <c r="AW10" i="55"/>
  <c r="AV10" i="55"/>
  <c r="AU10" i="55"/>
  <c r="AT10" i="55"/>
  <c r="AS10" i="55"/>
  <c r="AR10" i="55"/>
  <c r="AQ10" i="55"/>
  <c r="AP10" i="55"/>
  <c r="AO10" i="55"/>
  <c r="AK10" i="55"/>
  <c r="F10" i="55"/>
  <c r="E10" i="55"/>
  <c r="D10" i="55"/>
  <c r="C10" i="55"/>
  <c r="B10" i="55"/>
  <c r="BB9" i="55"/>
  <c r="AZ9" i="55"/>
  <c r="AY9" i="55"/>
  <c r="AX9" i="55"/>
  <c r="AW9" i="55"/>
  <c r="AV9" i="55"/>
  <c r="AU9" i="55"/>
  <c r="AT9" i="55"/>
  <c r="AS9" i="55"/>
  <c r="AR9" i="55"/>
  <c r="AQ9" i="55"/>
  <c r="AP9" i="55"/>
  <c r="AO9" i="55"/>
  <c r="AK9" i="55"/>
  <c r="AH9" i="55"/>
  <c r="AF9" i="55"/>
  <c r="AG9" i="55" s="1"/>
  <c r="F9" i="55"/>
  <c r="E9" i="55"/>
  <c r="D9" i="55"/>
  <c r="C9" i="55"/>
  <c r="B9" i="55"/>
  <c r="BB8" i="55"/>
  <c r="AZ8" i="55"/>
  <c r="AY8" i="55"/>
  <c r="AX8" i="55"/>
  <c r="AW8" i="55"/>
  <c r="AV8" i="55"/>
  <c r="AU8" i="55"/>
  <c r="AT8" i="55"/>
  <c r="AS8" i="55"/>
  <c r="AR8" i="55"/>
  <c r="AQ8" i="55"/>
  <c r="AP8" i="55"/>
  <c r="AO8" i="55"/>
  <c r="AK8" i="55"/>
  <c r="F8" i="55"/>
  <c r="AJ8" i="55" s="1"/>
  <c r="E8" i="55"/>
  <c r="D8" i="55"/>
  <c r="C8" i="55"/>
  <c r="B8" i="55"/>
  <c r="AH2" i="55"/>
  <c r="A3" i="55" s="1"/>
  <c r="D2" i="55"/>
  <c r="F36" i="54"/>
  <c r="E36" i="54"/>
  <c r="D36" i="54"/>
  <c r="C36" i="54"/>
  <c r="B36" i="54"/>
  <c r="F35" i="54"/>
  <c r="E35" i="54"/>
  <c r="D35" i="54"/>
  <c r="C35" i="54"/>
  <c r="B35" i="54"/>
  <c r="F34" i="54"/>
  <c r="E34" i="54"/>
  <c r="D34" i="54"/>
  <c r="C34" i="54"/>
  <c r="B34" i="54"/>
  <c r="BB33" i="54"/>
  <c r="AZ33" i="54"/>
  <c r="AY33" i="54"/>
  <c r="AX33" i="54"/>
  <c r="AW33" i="54"/>
  <c r="AV33" i="54"/>
  <c r="AU33" i="54"/>
  <c r="AT33" i="54"/>
  <c r="AS33" i="54"/>
  <c r="AR33" i="54"/>
  <c r="AQ33" i="54"/>
  <c r="AP33" i="54"/>
  <c r="AO33" i="54"/>
  <c r="AM33" i="54"/>
  <c r="AL33" i="54"/>
  <c r="AK33" i="54"/>
  <c r="AH33" i="54"/>
  <c r="AF33" i="54"/>
  <c r="AG33" i="54" s="1"/>
  <c r="F33" i="54"/>
  <c r="E33" i="54"/>
  <c r="D33" i="54"/>
  <c r="C33" i="54"/>
  <c r="B33" i="54"/>
  <c r="BB32" i="54"/>
  <c r="AZ32" i="54"/>
  <c r="AY32" i="54"/>
  <c r="AX32" i="54"/>
  <c r="AW32" i="54"/>
  <c r="AV32" i="54"/>
  <c r="AU32" i="54"/>
  <c r="AT32" i="54"/>
  <c r="AS32" i="54"/>
  <c r="AR32" i="54"/>
  <c r="AQ32" i="54"/>
  <c r="AP32" i="54"/>
  <c r="AO32" i="54"/>
  <c r="AM32" i="54"/>
  <c r="AL32" i="54"/>
  <c r="AK32" i="54"/>
  <c r="AH32" i="54"/>
  <c r="AF32" i="54"/>
  <c r="AG32" i="54" s="1"/>
  <c r="F32" i="54"/>
  <c r="E32" i="54"/>
  <c r="D32" i="54"/>
  <c r="C32" i="54"/>
  <c r="B32" i="54"/>
  <c r="BB31" i="54"/>
  <c r="AZ31" i="54"/>
  <c r="AY31" i="54"/>
  <c r="AX31" i="54"/>
  <c r="AW31" i="54"/>
  <c r="AV31" i="54"/>
  <c r="AU31" i="54"/>
  <c r="AT31" i="54"/>
  <c r="AS31" i="54"/>
  <c r="AR31" i="54"/>
  <c r="AQ31" i="54"/>
  <c r="AP31" i="54"/>
  <c r="AO31" i="54"/>
  <c r="AM31" i="54"/>
  <c r="AK31" i="54"/>
  <c r="AH31" i="54"/>
  <c r="AF31" i="54"/>
  <c r="AG31" i="54" s="1"/>
  <c r="F31" i="54"/>
  <c r="AL31" i="54" s="1"/>
  <c r="E31" i="54"/>
  <c r="D31" i="54"/>
  <c r="C31" i="54"/>
  <c r="B31" i="54"/>
  <c r="BB30" i="54"/>
  <c r="AZ30" i="54"/>
  <c r="AY30" i="54"/>
  <c r="AX30" i="54"/>
  <c r="AW30" i="54"/>
  <c r="AV30" i="54"/>
  <c r="AU30" i="54"/>
  <c r="AT30" i="54"/>
  <c r="AS30" i="54"/>
  <c r="AR30" i="54"/>
  <c r="AQ30" i="54"/>
  <c r="AP30" i="54"/>
  <c r="AO30" i="54"/>
  <c r="AK30" i="54"/>
  <c r="AH30" i="54"/>
  <c r="AF30" i="54"/>
  <c r="AG30" i="54" s="1"/>
  <c r="F30" i="54"/>
  <c r="E30" i="54"/>
  <c r="D30" i="54"/>
  <c r="C30" i="54"/>
  <c r="B30" i="54"/>
  <c r="BB29" i="54"/>
  <c r="AZ29" i="54"/>
  <c r="AY29" i="54"/>
  <c r="AX29" i="54"/>
  <c r="AW29" i="54"/>
  <c r="AV29" i="54"/>
  <c r="AU29" i="54"/>
  <c r="AT29" i="54"/>
  <c r="AS29" i="54"/>
  <c r="AR29" i="54"/>
  <c r="AQ29" i="54"/>
  <c r="AP29" i="54"/>
  <c r="AO29" i="54"/>
  <c r="AM29" i="54"/>
  <c r="AL29" i="54"/>
  <c r="AK29" i="54"/>
  <c r="AH29" i="54"/>
  <c r="AF29" i="54"/>
  <c r="AG29" i="54" s="1"/>
  <c r="F29" i="54"/>
  <c r="E29" i="54"/>
  <c r="D29" i="54"/>
  <c r="C29" i="54"/>
  <c r="B29" i="54"/>
  <c r="BB28" i="54"/>
  <c r="AZ28" i="54"/>
  <c r="AY28" i="54"/>
  <c r="AX28" i="54"/>
  <c r="AW28" i="54"/>
  <c r="AV28" i="54"/>
  <c r="AU28" i="54"/>
  <c r="AT28" i="54"/>
  <c r="AS28" i="54"/>
  <c r="AR28" i="54"/>
  <c r="AQ28" i="54"/>
  <c r="AP28" i="54"/>
  <c r="AO28" i="54"/>
  <c r="AM28" i="54"/>
  <c r="AL28" i="54"/>
  <c r="AK28" i="54"/>
  <c r="AH28" i="54"/>
  <c r="AF28" i="54"/>
  <c r="AG28" i="54" s="1"/>
  <c r="F28" i="54"/>
  <c r="E28" i="54"/>
  <c r="D28" i="54"/>
  <c r="C28" i="54"/>
  <c r="B28" i="54"/>
  <c r="BB27" i="54"/>
  <c r="AZ27" i="54"/>
  <c r="AY27" i="54"/>
  <c r="AX27" i="54"/>
  <c r="AW27" i="54"/>
  <c r="AV27" i="54"/>
  <c r="AU27" i="54"/>
  <c r="AT27" i="54"/>
  <c r="AS27" i="54"/>
  <c r="AR27" i="54"/>
  <c r="AQ27" i="54"/>
  <c r="AP27" i="54"/>
  <c r="AO27" i="54"/>
  <c r="AM27" i="54"/>
  <c r="AK27" i="54"/>
  <c r="AH27" i="54"/>
  <c r="AF27" i="54"/>
  <c r="AG27" i="54" s="1"/>
  <c r="F27" i="54"/>
  <c r="AL27" i="54" s="1"/>
  <c r="E27" i="54"/>
  <c r="D27" i="54"/>
  <c r="C27" i="54"/>
  <c r="B27" i="54"/>
  <c r="BB26" i="54"/>
  <c r="AZ26" i="54"/>
  <c r="AY26" i="54"/>
  <c r="AX26" i="54"/>
  <c r="AW26" i="54"/>
  <c r="AV26" i="54"/>
  <c r="AU26" i="54"/>
  <c r="AT26" i="54"/>
  <c r="AS26" i="54"/>
  <c r="AR26" i="54"/>
  <c r="AQ26" i="54"/>
  <c r="AP26" i="54"/>
  <c r="AO26" i="54"/>
  <c r="AK26" i="54"/>
  <c r="AH26" i="54"/>
  <c r="AF26" i="54"/>
  <c r="AG26" i="54" s="1"/>
  <c r="F26" i="54"/>
  <c r="E26" i="54"/>
  <c r="D26" i="54"/>
  <c r="C26" i="54"/>
  <c r="B26" i="54"/>
  <c r="BB25" i="54"/>
  <c r="AZ25" i="54"/>
  <c r="AY25" i="54"/>
  <c r="AX25" i="54"/>
  <c r="AW25" i="54"/>
  <c r="AV25" i="54"/>
  <c r="AU25" i="54"/>
  <c r="AT25" i="54"/>
  <c r="AS25" i="54"/>
  <c r="AR25" i="54"/>
  <c r="AQ25" i="54"/>
  <c r="AP25" i="54"/>
  <c r="AO25" i="54"/>
  <c r="AM25" i="54"/>
  <c r="AL25" i="54"/>
  <c r="AK25" i="54"/>
  <c r="AH25" i="54"/>
  <c r="AF25" i="54"/>
  <c r="AG25" i="54" s="1"/>
  <c r="F25" i="54"/>
  <c r="E25" i="54"/>
  <c r="D25" i="54"/>
  <c r="C25" i="54"/>
  <c r="B25" i="54"/>
  <c r="BB24" i="54"/>
  <c r="AZ24" i="54"/>
  <c r="AY24" i="54"/>
  <c r="AX24" i="54"/>
  <c r="AW24" i="54"/>
  <c r="AV24" i="54"/>
  <c r="AU24" i="54"/>
  <c r="AT24" i="54"/>
  <c r="AS24" i="54"/>
  <c r="AR24" i="54"/>
  <c r="AQ24" i="54"/>
  <c r="AP24" i="54"/>
  <c r="AO24" i="54"/>
  <c r="AM24" i="54"/>
  <c r="AL24" i="54"/>
  <c r="AK24" i="54"/>
  <c r="AH24" i="54"/>
  <c r="AF24" i="54"/>
  <c r="AG24" i="54" s="1"/>
  <c r="F24" i="54"/>
  <c r="E24" i="54"/>
  <c r="D24" i="54"/>
  <c r="C24" i="54"/>
  <c r="B24" i="54"/>
  <c r="BB23" i="54"/>
  <c r="AZ23" i="54"/>
  <c r="AY23" i="54"/>
  <c r="AX23" i="54"/>
  <c r="AW23" i="54"/>
  <c r="AV23" i="54"/>
  <c r="AU23" i="54"/>
  <c r="AT23" i="54"/>
  <c r="AS23" i="54"/>
  <c r="AR23" i="54"/>
  <c r="AQ23" i="54"/>
  <c r="AP23" i="54"/>
  <c r="AO23" i="54"/>
  <c r="AM23" i="54"/>
  <c r="AK23" i="54"/>
  <c r="AH23" i="54"/>
  <c r="AF23" i="54"/>
  <c r="AG23" i="54" s="1"/>
  <c r="F23" i="54"/>
  <c r="AL23" i="54" s="1"/>
  <c r="E23" i="54"/>
  <c r="D23" i="54"/>
  <c r="C23" i="54"/>
  <c r="B23" i="54"/>
  <c r="BB22" i="54"/>
  <c r="AZ22" i="54"/>
  <c r="AY22" i="54"/>
  <c r="AX22" i="54"/>
  <c r="AW22" i="54"/>
  <c r="AV22" i="54"/>
  <c r="AU22" i="54"/>
  <c r="AT22" i="54"/>
  <c r="AS22" i="54"/>
  <c r="AR22" i="54"/>
  <c r="AQ22" i="54"/>
  <c r="AP22" i="54"/>
  <c r="AO22" i="54"/>
  <c r="AK22" i="54"/>
  <c r="AH22" i="54"/>
  <c r="AF22" i="54"/>
  <c r="AG22" i="54" s="1"/>
  <c r="F22" i="54"/>
  <c r="E22" i="54"/>
  <c r="D22" i="54"/>
  <c r="C22" i="54"/>
  <c r="B22" i="54"/>
  <c r="BB21" i="54"/>
  <c r="AZ21" i="54"/>
  <c r="AY21" i="54"/>
  <c r="AX21" i="54"/>
  <c r="AW21" i="54"/>
  <c r="AV21" i="54"/>
  <c r="AU21" i="54"/>
  <c r="AT21" i="54"/>
  <c r="AS21" i="54"/>
  <c r="AR21" i="54"/>
  <c r="AQ21" i="54"/>
  <c r="AP21" i="54"/>
  <c r="AO21" i="54"/>
  <c r="AM21" i="54"/>
  <c r="AL21" i="54"/>
  <c r="AK21" i="54"/>
  <c r="AH21" i="54"/>
  <c r="AG21" i="54"/>
  <c r="AF21" i="54"/>
  <c r="F21" i="54"/>
  <c r="E21" i="54"/>
  <c r="D21" i="54"/>
  <c r="C21" i="54"/>
  <c r="B21" i="54"/>
  <c r="BB20" i="54"/>
  <c r="AZ20" i="54"/>
  <c r="AY20" i="54"/>
  <c r="AX20" i="54"/>
  <c r="AW20" i="54"/>
  <c r="AV20" i="54"/>
  <c r="AU20" i="54"/>
  <c r="AT20" i="54"/>
  <c r="AS20" i="54"/>
  <c r="AR20" i="54"/>
  <c r="AQ20" i="54"/>
  <c r="AP20" i="54"/>
  <c r="AO20" i="54"/>
  <c r="AM20" i="54"/>
  <c r="AL20" i="54"/>
  <c r="AK20" i="54"/>
  <c r="AH20" i="54"/>
  <c r="AF20" i="54"/>
  <c r="AG20" i="54" s="1"/>
  <c r="F20" i="54"/>
  <c r="E20" i="54"/>
  <c r="D20" i="54"/>
  <c r="C20" i="54"/>
  <c r="B20" i="54"/>
  <c r="BB19" i="54"/>
  <c r="AZ19" i="54"/>
  <c r="AY19" i="54"/>
  <c r="AX19" i="54"/>
  <c r="AW19" i="54"/>
  <c r="AV19" i="54"/>
  <c r="AU19" i="54"/>
  <c r="AT19" i="54"/>
  <c r="AS19" i="54"/>
  <c r="AR19" i="54"/>
  <c r="AQ19" i="54"/>
  <c r="AP19" i="54"/>
  <c r="AO19" i="54"/>
  <c r="AM19" i="54"/>
  <c r="AK19" i="54"/>
  <c r="AH19" i="54"/>
  <c r="AF19" i="54"/>
  <c r="AG19" i="54" s="1"/>
  <c r="F19" i="54"/>
  <c r="AL19" i="54" s="1"/>
  <c r="E19" i="54"/>
  <c r="D19" i="54"/>
  <c r="C19" i="54"/>
  <c r="B19" i="54"/>
  <c r="BB18" i="54"/>
  <c r="AZ18" i="54"/>
  <c r="AY18" i="54"/>
  <c r="AX18" i="54"/>
  <c r="AW18" i="54"/>
  <c r="AV18" i="54"/>
  <c r="AU18" i="54"/>
  <c r="AT18" i="54"/>
  <c r="AS18" i="54"/>
  <c r="AR18" i="54"/>
  <c r="AQ18" i="54"/>
  <c r="AP18" i="54"/>
  <c r="AO18" i="54"/>
  <c r="AK18" i="54"/>
  <c r="AH18" i="54"/>
  <c r="AF18" i="54"/>
  <c r="AG18" i="54" s="1"/>
  <c r="F18" i="54"/>
  <c r="E18" i="54"/>
  <c r="D18" i="54"/>
  <c r="C18" i="54"/>
  <c r="B18" i="54"/>
  <c r="BB17" i="54"/>
  <c r="AZ17" i="54"/>
  <c r="AY17" i="54"/>
  <c r="AX17" i="54"/>
  <c r="AW17" i="54"/>
  <c r="AV17" i="54"/>
  <c r="AU17" i="54"/>
  <c r="AT17" i="54"/>
  <c r="AS17" i="54"/>
  <c r="AR17" i="54"/>
  <c r="AQ17" i="54"/>
  <c r="AP17" i="54"/>
  <c r="AO17" i="54"/>
  <c r="AM17" i="54"/>
  <c r="AL17" i="54"/>
  <c r="AK17" i="54"/>
  <c r="AH17" i="54"/>
  <c r="AF17" i="54"/>
  <c r="AG17" i="54" s="1"/>
  <c r="F17" i="54"/>
  <c r="E17" i="54"/>
  <c r="D17" i="54"/>
  <c r="C17" i="54"/>
  <c r="B17" i="54"/>
  <c r="BB16" i="54"/>
  <c r="AZ16" i="54"/>
  <c r="AY16" i="54"/>
  <c r="AX16" i="54"/>
  <c r="AW16" i="54"/>
  <c r="AV16" i="54"/>
  <c r="AU16" i="54"/>
  <c r="AT16" i="54"/>
  <c r="AS16" i="54"/>
  <c r="AR16" i="54"/>
  <c r="AQ16" i="54"/>
  <c r="AP16" i="54"/>
  <c r="AO16" i="54"/>
  <c r="AM16" i="54"/>
  <c r="AK16" i="54"/>
  <c r="AH16" i="54"/>
  <c r="AF16" i="54"/>
  <c r="AG16" i="54" s="1"/>
  <c r="F16" i="54"/>
  <c r="E16" i="54"/>
  <c r="D16" i="54"/>
  <c r="C16" i="54"/>
  <c r="B16" i="54"/>
  <c r="BB15" i="54"/>
  <c r="AZ15" i="54"/>
  <c r="AY15" i="54"/>
  <c r="AX15" i="54"/>
  <c r="AW15" i="54"/>
  <c r="AV15" i="54"/>
  <c r="AU15" i="54"/>
  <c r="AT15" i="54"/>
  <c r="AS15" i="54"/>
  <c r="AR15" i="54"/>
  <c r="AQ15" i="54"/>
  <c r="AP15" i="54"/>
  <c r="AO15" i="54"/>
  <c r="AM15" i="54"/>
  <c r="AK15" i="54"/>
  <c r="AH15" i="54"/>
  <c r="AF15" i="54"/>
  <c r="AG15" i="54" s="1"/>
  <c r="F15" i="54"/>
  <c r="AL15" i="54" s="1"/>
  <c r="E15" i="54"/>
  <c r="D15" i="54"/>
  <c r="C15" i="54"/>
  <c r="B15" i="54"/>
  <c r="BB14" i="54"/>
  <c r="AZ14" i="54"/>
  <c r="AY14" i="54"/>
  <c r="AX14" i="54"/>
  <c r="AW14" i="54"/>
  <c r="AV14" i="54"/>
  <c r="AU14" i="54"/>
  <c r="AT14" i="54"/>
  <c r="AS14" i="54"/>
  <c r="AR14" i="54"/>
  <c r="AQ14" i="54"/>
  <c r="AP14" i="54"/>
  <c r="AO14" i="54"/>
  <c r="AK14" i="54"/>
  <c r="AH14" i="54"/>
  <c r="AF14" i="54"/>
  <c r="AG14" i="54" s="1"/>
  <c r="F14" i="54"/>
  <c r="E14" i="54"/>
  <c r="D14" i="54"/>
  <c r="C14" i="54"/>
  <c r="B14" i="54"/>
  <c r="BB13" i="54"/>
  <c r="AZ13" i="54"/>
  <c r="AY13" i="54"/>
  <c r="AX13" i="54"/>
  <c r="AW13" i="54"/>
  <c r="AV13" i="54"/>
  <c r="AU13" i="54"/>
  <c r="AT13" i="54"/>
  <c r="AS13" i="54"/>
  <c r="AR13" i="54"/>
  <c r="AQ13" i="54"/>
  <c r="AP13" i="54"/>
  <c r="AO13" i="54"/>
  <c r="AM13" i="54"/>
  <c r="AL13" i="54"/>
  <c r="AK13" i="54"/>
  <c r="AH13" i="54"/>
  <c r="AF13" i="54"/>
  <c r="AG13" i="54" s="1"/>
  <c r="F13" i="54"/>
  <c r="E13" i="54"/>
  <c r="D13" i="54"/>
  <c r="C13" i="54"/>
  <c r="B13" i="54"/>
  <c r="BB12" i="54"/>
  <c r="AZ12" i="54"/>
  <c r="AY12" i="54"/>
  <c r="AX12" i="54"/>
  <c r="AW12" i="54"/>
  <c r="AV12" i="54"/>
  <c r="AU12" i="54"/>
  <c r="AT12" i="54"/>
  <c r="AS12" i="54"/>
  <c r="AR12" i="54"/>
  <c r="AQ12" i="54"/>
  <c r="AP12" i="54"/>
  <c r="AO12" i="54"/>
  <c r="AM12" i="54"/>
  <c r="AK12" i="54"/>
  <c r="AH12" i="54"/>
  <c r="AF12" i="54"/>
  <c r="AG12" i="54" s="1"/>
  <c r="F12" i="54"/>
  <c r="E12" i="54"/>
  <c r="D12" i="54"/>
  <c r="C12" i="54"/>
  <c r="B12" i="54"/>
  <c r="BB11" i="54"/>
  <c r="AZ11" i="54"/>
  <c r="AY11" i="54"/>
  <c r="AX11" i="54"/>
  <c r="AW11" i="54"/>
  <c r="AV11" i="54"/>
  <c r="AU11" i="54"/>
  <c r="AT11" i="54"/>
  <c r="AS11" i="54"/>
  <c r="AR11" i="54"/>
  <c r="AQ11" i="54"/>
  <c r="AP11" i="54"/>
  <c r="AO11" i="54"/>
  <c r="AK11" i="54"/>
  <c r="AH11" i="54"/>
  <c r="AF11" i="54"/>
  <c r="AG11" i="54" s="1"/>
  <c r="F11" i="54"/>
  <c r="AL11" i="54" s="1"/>
  <c r="E11" i="54"/>
  <c r="D11" i="54"/>
  <c r="C11" i="54"/>
  <c r="B11" i="54"/>
  <c r="BB10" i="54"/>
  <c r="AZ10" i="54"/>
  <c r="AY10" i="54"/>
  <c r="AX10" i="54"/>
  <c r="AW10" i="54"/>
  <c r="AV10" i="54"/>
  <c r="AU10" i="54"/>
  <c r="AT10" i="54"/>
  <c r="AS10" i="54"/>
  <c r="AR10" i="54"/>
  <c r="AQ10" i="54"/>
  <c r="AP10" i="54"/>
  <c r="AO10" i="54"/>
  <c r="AK10" i="54"/>
  <c r="F10" i="54"/>
  <c r="E10" i="54"/>
  <c r="D10" i="54"/>
  <c r="C10" i="54"/>
  <c r="B10" i="54"/>
  <c r="BB9" i="54"/>
  <c r="AZ9" i="54"/>
  <c r="AY9" i="54"/>
  <c r="AX9" i="54"/>
  <c r="AW9" i="54"/>
  <c r="AV9" i="54"/>
  <c r="AU9" i="54"/>
  <c r="AT9" i="54"/>
  <c r="AS9" i="54"/>
  <c r="AR9" i="54"/>
  <c r="AQ9" i="54"/>
  <c r="AP9" i="54"/>
  <c r="AO9" i="54"/>
  <c r="AK9" i="54"/>
  <c r="AH9" i="54"/>
  <c r="AF9" i="54"/>
  <c r="AG9" i="54" s="1"/>
  <c r="F9" i="54"/>
  <c r="E9" i="54"/>
  <c r="D9" i="54"/>
  <c r="C9" i="54"/>
  <c r="B9" i="54"/>
  <c r="BB8" i="54"/>
  <c r="AZ8" i="54"/>
  <c r="AY8" i="54"/>
  <c r="AX8" i="54"/>
  <c r="AW8" i="54"/>
  <c r="AV8" i="54"/>
  <c r="AU8" i="54"/>
  <c r="AT8" i="54"/>
  <c r="AS8" i="54"/>
  <c r="AR8" i="54"/>
  <c r="AQ8" i="54"/>
  <c r="AP8" i="54"/>
  <c r="AO8" i="54"/>
  <c r="AK8" i="54"/>
  <c r="F8" i="54"/>
  <c r="AJ8" i="54" s="1"/>
  <c r="E8" i="54"/>
  <c r="D8" i="54"/>
  <c r="C8" i="54"/>
  <c r="B8" i="54"/>
  <c r="AH2" i="54"/>
  <c r="A3" i="54" s="1"/>
  <c r="D2" i="54"/>
  <c r="F36" i="53"/>
  <c r="E36" i="53"/>
  <c r="D36" i="53"/>
  <c r="C36" i="53"/>
  <c r="B36" i="53"/>
  <c r="F35" i="53"/>
  <c r="E35" i="53"/>
  <c r="D35" i="53"/>
  <c r="C35" i="53"/>
  <c r="B35" i="53"/>
  <c r="F34" i="53"/>
  <c r="E34" i="53"/>
  <c r="D34" i="53"/>
  <c r="C34" i="53"/>
  <c r="B34" i="53"/>
  <c r="BB33" i="53"/>
  <c r="AZ33" i="53"/>
  <c r="AY33" i="53"/>
  <c r="AX33" i="53"/>
  <c r="AW33" i="53"/>
  <c r="AV33" i="53"/>
  <c r="AU33" i="53"/>
  <c r="AT33" i="53"/>
  <c r="AS33" i="53"/>
  <c r="AR33" i="53"/>
  <c r="AQ33" i="53"/>
  <c r="AP33" i="53"/>
  <c r="AO33" i="53"/>
  <c r="AK33" i="53"/>
  <c r="AH33" i="53"/>
  <c r="AF33" i="53"/>
  <c r="AG33" i="53" s="1"/>
  <c r="F33" i="53"/>
  <c r="E33" i="53"/>
  <c r="D33" i="53"/>
  <c r="C33" i="53"/>
  <c r="B33" i="53"/>
  <c r="BB32" i="53"/>
  <c r="AZ32" i="53"/>
  <c r="AY32" i="53"/>
  <c r="AX32" i="53"/>
  <c r="AW32" i="53"/>
  <c r="AV32" i="53"/>
  <c r="AU32" i="53"/>
  <c r="AT32" i="53"/>
  <c r="AS32" i="53"/>
  <c r="AR32" i="53"/>
  <c r="AQ32" i="53"/>
  <c r="AP32" i="53"/>
  <c r="AO32" i="53"/>
  <c r="AM32" i="53"/>
  <c r="AL32" i="53"/>
  <c r="AK32" i="53"/>
  <c r="AH32" i="53"/>
  <c r="AF32" i="53"/>
  <c r="AG32" i="53" s="1"/>
  <c r="F32" i="53"/>
  <c r="E32" i="53"/>
  <c r="D32" i="53"/>
  <c r="C32" i="53"/>
  <c r="B32" i="53"/>
  <c r="BB31" i="53"/>
  <c r="AZ31" i="53"/>
  <c r="AY31" i="53"/>
  <c r="AX31" i="53"/>
  <c r="AW31" i="53"/>
  <c r="AV31" i="53"/>
  <c r="AU31" i="53"/>
  <c r="AT31" i="53"/>
  <c r="AS31" i="53"/>
  <c r="AR31" i="53"/>
  <c r="AQ31" i="53"/>
  <c r="AP31" i="53"/>
  <c r="AO31" i="53"/>
  <c r="AM31" i="53"/>
  <c r="AK31" i="53"/>
  <c r="AH31" i="53"/>
  <c r="AF31" i="53"/>
  <c r="AG31" i="53" s="1"/>
  <c r="F31" i="53"/>
  <c r="AL31" i="53" s="1"/>
  <c r="E31" i="53"/>
  <c r="D31" i="53"/>
  <c r="C31" i="53"/>
  <c r="B31" i="53"/>
  <c r="BB30" i="53"/>
  <c r="AZ30" i="53"/>
  <c r="AY30" i="53"/>
  <c r="AX30" i="53"/>
  <c r="AW30" i="53"/>
  <c r="AV30" i="53"/>
  <c r="AU30" i="53"/>
  <c r="AT30" i="53"/>
  <c r="AS30" i="53"/>
  <c r="AR30" i="53"/>
  <c r="AQ30" i="53"/>
  <c r="AP30" i="53"/>
  <c r="AO30" i="53"/>
  <c r="AM30" i="53"/>
  <c r="AK30" i="53"/>
  <c r="AH30" i="53"/>
  <c r="AF30" i="53"/>
  <c r="AG30" i="53" s="1"/>
  <c r="F30" i="53"/>
  <c r="E30" i="53"/>
  <c r="D30" i="53"/>
  <c r="C30" i="53"/>
  <c r="B30" i="53"/>
  <c r="BB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K29" i="53"/>
  <c r="AH29" i="53"/>
  <c r="AF29" i="53"/>
  <c r="AG29" i="53" s="1"/>
  <c r="F29" i="53"/>
  <c r="E29" i="53"/>
  <c r="D29" i="53"/>
  <c r="C29" i="53"/>
  <c r="B29" i="53"/>
  <c r="BB28" i="53"/>
  <c r="AZ28" i="53"/>
  <c r="AY28" i="53"/>
  <c r="AX28" i="53"/>
  <c r="AW28" i="53"/>
  <c r="AV28" i="53"/>
  <c r="AU28" i="53"/>
  <c r="AT28" i="53"/>
  <c r="AS28" i="53"/>
  <c r="AR28" i="53"/>
  <c r="AQ28" i="53"/>
  <c r="AP28" i="53"/>
  <c r="AO28" i="53"/>
  <c r="AK28" i="53"/>
  <c r="AH28" i="53"/>
  <c r="AF28" i="53"/>
  <c r="AG28" i="53" s="1"/>
  <c r="F28" i="53"/>
  <c r="E28" i="53"/>
  <c r="D28" i="53"/>
  <c r="C28" i="53"/>
  <c r="B28" i="53"/>
  <c r="BB27" i="53"/>
  <c r="AZ27" i="53"/>
  <c r="AY27" i="53"/>
  <c r="AX27" i="53"/>
  <c r="AW27" i="53"/>
  <c r="AV27" i="53"/>
  <c r="AU27" i="53"/>
  <c r="AT27" i="53"/>
  <c r="AS27" i="53"/>
  <c r="AR27" i="53"/>
  <c r="AQ27" i="53"/>
  <c r="AP27" i="53"/>
  <c r="AO27" i="53"/>
  <c r="AM27" i="53"/>
  <c r="AK27" i="53"/>
  <c r="AH27" i="53"/>
  <c r="AF27" i="53"/>
  <c r="AG27" i="53" s="1"/>
  <c r="F27" i="53"/>
  <c r="AL27" i="53" s="1"/>
  <c r="E27" i="53"/>
  <c r="D27" i="53"/>
  <c r="C27" i="53"/>
  <c r="B27" i="53"/>
  <c r="BB26" i="53"/>
  <c r="AZ26" i="53"/>
  <c r="AY26" i="53"/>
  <c r="AX26" i="53"/>
  <c r="AW26" i="53"/>
  <c r="AV26" i="53"/>
  <c r="AU26" i="53"/>
  <c r="AT26" i="53"/>
  <c r="AS26" i="53"/>
  <c r="AR26" i="53"/>
  <c r="AQ26" i="53"/>
  <c r="AP26" i="53"/>
  <c r="AO26" i="53"/>
  <c r="AM26" i="53"/>
  <c r="AK26" i="53"/>
  <c r="AH26" i="53"/>
  <c r="AF26" i="53"/>
  <c r="AG26" i="53" s="1"/>
  <c r="F26" i="53"/>
  <c r="E26" i="53"/>
  <c r="D26" i="53"/>
  <c r="C26" i="53"/>
  <c r="B26" i="53"/>
  <c r="BB25" i="53"/>
  <c r="AZ25" i="53"/>
  <c r="AY25" i="53"/>
  <c r="AX25" i="53"/>
  <c r="AW25" i="53"/>
  <c r="AV25" i="53"/>
  <c r="AU25" i="53"/>
  <c r="AT25" i="53"/>
  <c r="AS25" i="53"/>
  <c r="AR25" i="53"/>
  <c r="AQ25" i="53"/>
  <c r="AP25" i="53"/>
  <c r="AO25" i="53"/>
  <c r="AK25" i="53"/>
  <c r="AH25" i="53"/>
  <c r="AF25" i="53"/>
  <c r="AG25" i="53" s="1"/>
  <c r="F25" i="53"/>
  <c r="E25" i="53"/>
  <c r="D25" i="53"/>
  <c r="C25" i="53"/>
  <c r="B25" i="53"/>
  <c r="BB24" i="53"/>
  <c r="AZ24" i="53"/>
  <c r="AY24" i="53"/>
  <c r="AX24" i="53"/>
  <c r="AW24" i="53"/>
  <c r="AV24" i="53"/>
  <c r="AU24" i="53"/>
  <c r="AT24" i="53"/>
  <c r="AS24" i="53"/>
  <c r="AR24" i="53"/>
  <c r="AQ24" i="53"/>
  <c r="AP24" i="53"/>
  <c r="AO24" i="53"/>
  <c r="AK24" i="53"/>
  <c r="AH24" i="53"/>
  <c r="AF24" i="53"/>
  <c r="AG24" i="53" s="1"/>
  <c r="F24" i="53"/>
  <c r="E24" i="53"/>
  <c r="D24" i="53"/>
  <c r="C24" i="53"/>
  <c r="B24" i="53"/>
  <c r="BB23" i="53"/>
  <c r="AZ23" i="53"/>
  <c r="AY23" i="53"/>
  <c r="AX23" i="53"/>
  <c r="AW23" i="53"/>
  <c r="AV23" i="53"/>
  <c r="AU23" i="53"/>
  <c r="AT23" i="53"/>
  <c r="AS23" i="53"/>
  <c r="AR23" i="53"/>
  <c r="AQ23" i="53"/>
  <c r="AP23" i="53"/>
  <c r="AO23" i="53"/>
  <c r="AM23" i="53"/>
  <c r="AK23" i="53"/>
  <c r="AH23" i="53"/>
  <c r="AF23" i="53"/>
  <c r="AG23" i="53" s="1"/>
  <c r="F23" i="53"/>
  <c r="AL23" i="53" s="1"/>
  <c r="E23" i="53"/>
  <c r="D23" i="53"/>
  <c r="C23" i="53"/>
  <c r="B23" i="53"/>
  <c r="BB22" i="53"/>
  <c r="AZ22" i="53"/>
  <c r="AY22" i="53"/>
  <c r="AX22" i="53"/>
  <c r="AW22" i="53"/>
  <c r="AV22" i="53"/>
  <c r="AU22" i="53"/>
  <c r="AT22" i="53"/>
  <c r="AS22" i="53"/>
  <c r="AR22" i="53"/>
  <c r="AQ22" i="53"/>
  <c r="AP22" i="53"/>
  <c r="AO22" i="53"/>
  <c r="AM22" i="53"/>
  <c r="AK22" i="53"/>
  <c r="AH22" i="53"/>
  <c r="AF22" i="53"/>
  <c r="AG22" i="53" s="1"/>
  <c r="F22" i="53"/>
  <c r="E22" i="53"/>
  <c r="D22" i="53"/>
  <c r="C22" i="53"/>
  <c r="B22" i="53"/>
  <c r="BB21" i="53"/>
  <c r="AZ21" i="53"/>
  <c r="AY21" i="53"/>
  <c r="AX21" i="53"/>
  <c r="AW21" i="53"/>
  <c r="AV21" i="53"/>
  <c r="AU21" i="53"/>
  <c r="AT21" i="53"/>
  <c r="AS21" i="53"/>
  <c r="AR21" i="53"/>
  <c r="AQ21" i="53"/>
  <c r="AP21" i="53"/>
  <c r="AO21" i="53"/>
  <c r="AK21" i="53"/>
  <c r="AH21" i="53"/>
  <c r="AF21" i="53"/>
  <c r="AG21" i="53" s="1"/>
  <c r="F21" i="53"/>
  <c r="E21" i="53"/>
  <c r="D21" i="53"/>
  <c r="C21" i="53"/>
  <c r="B21" i="53"/>
  <c r="BB20" i="53"/>
  <c r="AZ20" i="53"/>
  <c r="AY20" i="53"/>
  <c r="AX20" i="53"/>
  <c r="AW20" i="53"/>
  <c r="AV20" i="53"/>
  <c r="AU20" i="53"/>
  <c r="AT20" i="53"/>
  <c r="AS20" i="53"/>
  <c r="AR20" i="53"/>
  <c r="AQ20" i="53"/>
  <c r="AP20" i="53"/>
  <c r="AO20" i="53"/>
  <c r="AM20" i="53"/>
  <c r="AK20" i="53"/>
  <c r="AH20" i="53"/>
  <c r="AF20" i="53"/>
  <c r="AG20" i="53" s="1"/>
  <c r="F20" i="53"/>
  <c r="E20" i="53"/>
  <c r="D20" i="53"/>
  <c r="C20" i="53"/>
  <c r="B20" i="53"/>
  <c r="BB19" i="53"/>
  <c r="AZ19" i="53"/>
  <c r="AY19" i="53"/>
  <c r="AX19" i="53"/>
  <c r="AW19" i="53"/>
  <c r="AV19" i="53"/>
  <c r="AU19" i="53"/>
  <c r="AT19" i="53"/>
  <c r="AS19" i="53"/>
  <c r="AR19" i="53"/>
  <c r="AQ19" i="53"/>
  <c r="AP19" i="53"/>
  <c r="AO19" i="53"/>
  <c r="AM19" i="53"/>
  <c r="AK19" i="53"/>
  <c r="AH19" i="53"/>
  <c r="AF19" i="53"/>
  <c r="AG19" i="53" s="1"/>
  <c r="F19" i="53"/>
  <c r="AL19" i="53" s="1"/>
  <c r="E19" i="53"/>
  <c r="D19" i="53"/>
  <c r="C19" i="53"/>
  <c r="B19" i="53"/>
  <c r="BB18" i="53"/>
  <c r="AZ18" i="53"/>
  <c r="AY18" i="53"/>
  <c r="AX18" i="53"/>
  <c r="AW18" i="53"/>
  <c r="AV18" i="53"/>
  <c r="AU18" i="53"/>
  <c r="AT18" i="53"/>
  <c r="AS18" i="53"/>
  <c r="AR18" i="53"/>
  <c r="AQ18" i="53"/>
  <c r="AP18" i="53"/>
  <c r="AO18" i="53"/>
  <c r="AM18" i="53"/>
  <c r="AK18" i="53"/>
  <c r="AH18" i="53"/>
  <c r="AF18" i="53"/>
  <c r="AG18" i="53" s="1"/>
  <c r="F18" i="53"/>
  <c r="E18" i="53"/>
  <c r="D18" i="53"/>
  <c r="C18" i="53"/>
  <c r="B18" i="53"/>
  <c r="BB17" i="53"/>
  <c r="AZ17" i="53"/>
  <c r="AY17" i="53"/>
  <c r="AX17" i="53"/>
  <c r="AW17" i="53"/>
  <c r="AV17" i="53"/>
  <c r="AU17" i="53"/>
  <c r="AT17" i="53"/>
  <c r="AS17" i="53"/>
  <c r="AR17" i="53"/>
  <c r="AQ17" i="53"/>
  <c r="AP17" i="53"/>
  <c r="AO17" i="53"/>
  <c r="AK17" i="53"/>
  <c r="AH17" i="53"/>
  <c r="AF17" i="53"/>
  <c r="AG17" i="53" s="1"/>
  <c r="F17" i="53"/>
  <c r="E17" i="53"/>
  <c r="D17" i="53"/>
  <c r="C17" i="53"/>
  <c r="B17" i="53"/>
  <c r="BB16" i="53"/>
  <c r="AZ16" i="53"/>
  <c r="AY16" i="53"/>
  <c r="AX16" i="53"/>
  <c r="AW16" i="53"/>
  <c r="AV16" i="53"/>
  <c r="AU16" i="53"/>
  <c r="AT16" i="53"/>
  <c r="AS16" i="53"/>
  <c r="AR16" i="53"/>
  <c r="AQ16" i="53"/>
  <c r="AP16" i="53"/>
  <c r="AO16" i="53"/>
  <c r="AM16" i="53"/>
  <c r="AK16" i="53"/>
  <c r="AH16" i="53"/>
  <c r="AF16" i="53"/>
  <c r="AG16" i="53" s="1"/>
  <c r="F16" i="53"/>
  <c r="E16" i="53"/>
  <c r="D16" i="53"/>
  <c r="C16" i="53"/>
  <c r="B16" i="53"/>
  <c r="BB15" i="53"/>
  <c r="AZ15" i="53"/>
  <c r="AY15" i="53"/>
  <c r="AX15" i="53"/>
  <c r="AW15" i="53"/>
  <c r="AV15" i="53"/>
  <c r="AU15" i="53"/>
  <c r="AT15" i="53"/>
  <c r="AS15" i="53"/>
  <c r="AR15" i="53"/>
  <c r="AQ15" i="53"/>
  <c r="AP15" i="53"/>
  <c r="AO15" i="53"/>
  <c r="AM15" i="53"/>
  <c r="AK15" i="53"/>
  <c r="AH15" i="53"/>
  <c r="AF15" i="53"/>
  <c r="AG15" i="53" s="1"/>
  <c r="F15" i="53"/>
  <c r="AL15" i="53" s="1"/>
  <c r="E15" i="53"/>
  <c r="D15" i="53"/>
  <c r="C15" i="53"/>
  <c r="B15" i="53"/>
  <c r="BB14" i="53"/>
  <c r="AZ14" i="53"/>
  <c r="AY14" i="53"/>
  <c r="AX14" i="53"/>
  <c r="AW14" i="53"/>
  <c r="AV14" i="53"/>
  <c r="AU14" i="53"/>
  <c r="AT14" i="53"/>
  <c r="AS14" i="53"/>
  <c r="AR14" i="53"/>
  <c r="AQ14" i="53"/>
  <c r="AP14" i="53"/>
  <c r="AO14" i="53"/>
  <c r="AM14" i="53"/>
  <c r="AK14" i="53"/>
  <c r="AH14" i="53"/>
  <c r="AF14" i="53"/>
  <c r="AG14" i="53" s="1"/>
  <c r="F14" i="53"/>
  <c r="E14" i="53"/>
  <c r="D14" i="53"/>
  <c r="C14" i="53"/>
  <c r="B14" i="53"/>
  <c r="BB13" i="53"/>
  <c r="AZ13" i="53"/>
  <c r="AY13" i="53"/>
  <c r="AX13" i="53"/>
  <c r="AW13" i="53"/>
  <c r="AV13" i="53"/>
  <c r="AU13" i="53"/>
  <c r="AT13" i="53"/>
  <c r="AS13" i="53"/>
  <c r="AR13" i="53"/>
  <c r="AQ13" i="53"/>
  <c r="AP13" i="53"/>
  <c r="AO13" i="53"/>
  <c r="AK13" i="53"/>
  <c r="AH13" i="53"/>
  <c r="AF13" i="53"/>
  <c r="AG13" i="53" s="1"/>
  <c r="F13" i="53"/>
  <c r="E13" i="53"/>
  <c r="D13" i="53"/>
  <c r="C13" i="53"/>
  <c r="B13" i="53"/>
  <c r="BB12" i="53"/>
  <c r="AZ12" i="53"/>
  <c r="AY12" i="53"/>
  <c r="AX12" i="53"/>
  <c r="AW12" i="53"/>
  <c r="AV12" i="53"/>
  <c r="AU12" i="53"/>
  <c r="AT12" i="53"/>
  <c r="AS12" i="53"/>
  <c r="AR12" i="53"/>
  <c r="AQ12" i="53"/>
  <c r="AP12" i="53"/>
  <c r="AO12" i="53"/>
  <c r="AM12" i="53"/>
  <c r="AK12" i="53"/>
  <c r="AH12" i="53"/>
  <c r="AF12" i="53"/>
  <c r="AG12" i="53" s="1"/>
  <c r="F12" i="53"/>
  <c r="E12" i="53"/>
  <c r="D12" i="53"/>
  <c r="C12" i="53"/>
  <c r="B12" i="53"/>
  <c r="BB11" i="53"/>
  <c r="AZ11" i="53"/>
  <c r="AY11" i="53"/>
  <c r="AX11" i="53"/>
  <c r="AW11" i="53"/>
  <c r="AV11" i="53"/>
  <c r="AU11" i="53"/>
  <c r="AT11" i="53"/>
  <c r="AS11" i="53"/>
  <c r="AR11" i="53"/>
  <c r="AQ11" i="53"/>
  <c r="AP11" i="53"/>
  <c r="AO11" i="53"/>
  <c r="AK11" i="53"/>
  <c r="AH11" i="53"/>
  <c r="AF11" i="53"/>
  <c r="AG11" i="53" s="1"/>
  <c r="F11" i="53"/>
  <c r="AL11" i="53" s="1"/>
  <c r="E11" i="53"/>
  <c r="D11" i="53"/>
  <c r="C11" i="53"/>
  <c r="B11" i="53"/>
  <c r="BB10" i="53"/>
  <c r="AZ10" i="53"/>
  <c r="AY10" i="53"/>
  <c r="AX10" i="53"/>
  <c r="AW10" i="53"/>
  <c r="AV10" i="53"/>
  <c r="AU10" i="53"/>
  <c r="AT10" i="53"/>
  <c r="AS10" i="53"/>
  <c r="AR10" i="53"/>
  <c r="AQ10" i="53"/>
  <c r="AP10" i="53"/>
  <c r="AO10" i="53"/>
  <c r="AM10" i="53"/>
  <c r="AK10" i="53"/>
  <c r="F10" i="53"/>
  <c r="E10" i="53"/>
  <c r="D10" i="53"/>
  <c r="C10" i="53"/>
  <c r="B10" i="53"/>
  <c r="BB9" i="53"/>
  <c r="AZ9" i="53"/>
  <c r="AY9" i="53"/>
  <c r="AX9" i="53"/>
  <c r="AW9" i="53"/>
  <c r="AV9" i="53"/>
  <c r="AU9" i="53"/>
  <c r="AT9" i="53"/>
  <c r="AS9" i="53"/>
  <c r="AR9" i="53"/>
  <c r="AQ9" i="53"/>
  <c r="AP9" i="53"/>
  <c r="AO9" i="53"/>
  <c r="AK9" i="53"/>
  <c r="AH9" i="53"/>
  <c r="AF9" i="53"/>
  <c r="AG9" i="53" s="1"/>
  <c r="F9" i="53"/>
  <c r="E9" i="53"/>
  <c r="D9" i="53"/>
  <c r="C9" i="53"/>
  <c r="B9" i="53"/>
  <c r="BB8" i="53"/>
  <c r="AZ8" i="53"/>
  <c r="AY8" i="53"/>
  <c r="AX8" i="53"/>
  <c r="AW8" i="53"/>
  <c r="AV8" i="53"/>
  <c r="AU8" i="53"/>
  <c r="AT8" i="53"/>
  <c r="AS8" i="53"/>
  <c r="AR8" i="53"/>
  <c r="AQ8" i="53"/>
  <c r="AP8" i="53"/>
  <c r="AO8" i="53"/>
  <c r="AK8" i="53"/>
  <c r="F8" i="53"/>
  <c r="E8" i="53"/>
  <c r="D8" i="53"/>
  <c r="C8" i="53"/>
  <c r="B8" i="53"/>
  <c r="AH2" i="53"/>
  <c r="A3" i="53" s="1"/>
  <c r="D2" i="53"/>
  <c r="F36" i="52"/>
  <c r="E36" i="52"/>
  <c r="D36" i="52"/>
  <c r="C36" i="52"/>
  <c r="B36" i="52"/>
  <c r="F35" i="52"/>
  <c r="E35" i="52"/>
  <c r="D35" i="52"/>
  <c r="C35" i="52"/>
  <c r="B35" i="52"/>
  <c r="F34" i="52"/>
  <c r="E34" i="52"/>
  <c r="D34" i="52"/>
  <c r="C34" i="52"/>
  <c r="B34" i="52"/>
  <c r="BB33" i="52"/>
  <c r="AZ33" i="52"/>
  <c r="AY33" i="52"/>
  <c r="AX33" i="52"/>
  <c r="AW33" i="52"/>
  <c r="AV33" i="52"/>
  <c r="AU33" i="52"/>
  <c r="AT33" i="52"/>
  <c r="AS33" i="52"/>
  <c r="AR33" i="52"/>
  <c r="AQ33" i="52"/>
  <c r="AP33" i="52"/>
  <c r="AO33" i="52"/>
  <c r="AK33" i="52"/>
  <c r="AH33" i="52"/>
  <c r="AF33" i="52"/>
  <c r="AG33" i="52" s="1"/>
  <c r="F33" i="52"/>
  <c r="E33" i="52"/>
  <c r="D33" i="52"/>
  <c r="C33" i="52"/>
  <c r="B33" i="52"/>
  <c r="BB32" i="52"/>
  <c r="AZ32" i="52"/>
  <c r="AY32" i="52"/>
  <c r="AX32" i="52"/>
  <c r="AW32" i="52"/>
  <c r="AV32" i="52"/>
  <c r="AU32" i="52"/>
  <c r="AT32" i="52"/>
  <c r="AS32" i="52"/>
  <c r="AR32" i="52"/>
  <c r="AQ32" i="52"/>
  <c r="AP32" i="52"/>
  <c r="AO32" i="52"/>
  <c r="AM32" i="52"/>
  <c r="AL32" i="52"/>
  <c r="AK32" i="52"/>
  <c r="AH32" i="52"/>
  <c r="AF32" i="52"/>
  <c r="AG32" i="52" s="1"/>
  <c r="F32" i="52"/>
  <c r="E32" i="52"/>
  <c r="D32" i="52"/>
  <c r="C32" i="52"/>
  <c r="B32" i="52"/>
  <c r="BB31" i="52"/>
  <c r="AZ31" i="52"/>
  <c r="AY31" i="52"/>
  <c r="AX31" i="52"/>
  <c r="AW31" i="52"/>
  <c r="AV31" i="52"/>
  <c r="AU31" i="52"/>
  <c r="AT31" i="52"/>
  <c r="AS31" i="52"/>
  <c r="AR31" i="52"/>
  <c r="AQ31" i="52"/>
  <c r="AP31" i="52"/>
  <c r="AO31" i="52"/>
  <c r="AM31" i="52"/>
  <c r="AL31" i="52"/>
  <c r="AK31" i="52"/>
  <c r="AH31" i="52"/>
  <c r="AF31" i="52"/>
  <c r="AG31" i="52" s="1"/>
  <c r="F31" i="52"/>
  <c r="E31" i="52"/>
  <c r="D31" i="52"/>
  <c r="C31" i="52"/>
  <c r="B31" i="52"/>
  <c r="BB30" i="52"/>
  <c r="AZ30" i="52"/>
  <c r="AY30" i="52"/>
  <c r="AX30" i="52"/>
  <c r="AW30" i="52"/>
  <c r="AV30" i="52"/>
  <c r="AU30" i="52"/>
  <c r="AT30" i="52"/>
  <c r="AS30" i="52"/>
  <c r="AR30" i="52"/>
  <c r="AQ30" i="52"/>
  <c r="AP30" i="52"/>
  <c r="AO30" i="52"/>
  <c r="AM30" i="52"/>
  <c r="AL30" i="52"/>
  <c r="AK30" i="52"/>
  <c r="AH30" i="52"/>
  <c r="AF30" i="52"/>
  <c r="AG30" i="52" s="1"/>
  <c r="F30" i="52"/>
  <c r="E30" i="52"/>
  <c r="D30" i="52"/>
  <c r="C30" i="52"/>
  <c r="B30" i="52"/>
  <c r="BB29" i="52"/>
  <c r="AZ29" i="52"/>
  <c r="AY29" i="52"/>
  <c r="AX29" i="52"/>
  <c r="AW29" i="52"/>
  <c r="AV29" i="52"/>
  <c r="AU29" i="52"/>
  <c r="AT29" i="52"/>
  <c r="AS29" i="52"/>
  <c r="AR29" i="52"/>
  <c r="AQ29" i="52"/>
  <c r="AP29" i="52"/>
  <c r="AO29" i="52"/>
  <c r="AK29" i="52"/>
  <c r="AH29" i="52"/>
  <c r="AF29" i="52"/>
  <c r="AG29" i="52" s="1"/>
  <c r="F29" i="52"/>
  <c r="E29" i="52"/>
  <c r="D29" i="52"/>
  <c r="C29" i="52"/>
  <c r="B29" i="52"/>
  <c r="BB28" i="52"/>
  <c r="AZ28" i="52"/>
  <c r="AY28" i="52"/>
  <c r="AX28" i="52"/>
  <c r="AW28" i="52"/>
  <c r="AV28" i="52"/>
  <c r="AU28" i="52"/>
  <c r="AT28" i="52"/>
  <c r="AS28" i="52"/>
  <c r="AR28" i="52"/>
  <c r="AQ28" i="52"/>
  <c r="AP28" i="52"/>
  <c r="AO28" i="52"/>
  <c r="AM28" i="52"/>
  <c r="AL28" i="52"/>
  <c r="AK28" i="52"/>
  <c r="AH28" i="52"/>
  <c r="AF28" i="52"/>
  <c r="AG28" i="52" s="1"/>
  <c r="F28" i="52"/>
  <c r="E28" i="52"/>
  <c r="D28" i="52"/>
  <c r="C28" i="52"/>
  <c r="B28" i="52"/>
  <c r="BB27" i="52"/>
  <c r="AZ27" i="52"/>
  <c r="AY27" i="52"/>
  <c r="AX27" i="52"/>
  <c r="AW27" i="52"/>
  <c r="AV27" i="52"/>
  <c r="AU27" i="52"/>
  <c r="AT27" i="52"/>
  <c r="AS27" i="52"/>
  <c r="AR27" i="52"/>
  <c r="AQ27" i="52"/>
  <c r="AP27" i="52"/>
  <c r="AO27" i="52"/>
  <c r="AM27" i="52"/>
  <c r="AL27" i="52"/>
  <c r="AK27" i="52"/>
  <c r="AH27" i="52"/>
  <c r="AF27" i="52"/>
  <c r="AG27" i="52" s="1"/>
  <c r="F27" i="52"/>
  <c r="E27" i="52"/>
  <c r="D27" i="52"/>
  <c r="C27" i="52"/>
  <c r="B27" i="52"/>
  <c r="BB26" i="52"/>
  <c r="AZ26" i="52"/>
  <c r="AY26" i="52"/>
  <c r="AX26" i="52"/>
  <c r="AW26" i="52"/>
  <c r="AV26" i="52"/>
  <c r="AU26" i="52"/>
  <c r="AT26" i="52"/>
  <c r="AS26" i="52"/>
  <c r="AR26" i="52"/>
  <c r="AQ26" i="52"/>
  <c r="AP26" i="52"/>
  <c r="AO26" i="52"/>
  <c r="AM26" i="52"/>
  <c r="AL26" i="52"/>
  <c r="AK26" i="52"/>
  <c r="AH26" i="52"/>
  <c r="AF26" i="52"/>
  <c r="AG26" i="52" s="1"/>
  <c r="F26" i="52"/>
  <c r="E26" i="52"/>
  <c r="D26" i="52"/>
  <c r="C26" i="52"/>
  <c r="B26" i="52"/>
  <c r="BB25" i="52"/>
  <c r="AZ25" i="52"/>
  <c r="AY25" i="52"/>
  <c r="AX25" i="52"/>
  <c r="AW25" i="52"/>
  <c r="AV25" i="52"/>
  <c r="AU25" i="52"/>
  <c r="AT25" i="52"/>
  <c r="AS25" i="52"/>
  <c r="AR25" i="52"/>
  <c r="AQ25" i="52"/>
  <c r="AP25" i="52"/>
  <c r="AO25" i="52"/>
  <c r="AK25" i="52"/>
  <c r="AH25" i="52"/>
  <c r="AF25" i="52"/>
  <c r="AG25" i="52" s="1"/>
  <c r="F25" i="52"/>
  <c r="E25" i="52"/>
  <c r="D25" i="52"/>
  <c r="C25" i="52"/>
  <c r="B25" i="52"/>
  <c r="BB24" i="52"/>
  <c r="AZ24" i="52"/>
  <c r="AY24" i="52"/>
  <c r="AX24" i="52"/>
  <c r="AW24" i="52"/>
  <c r="AV24" i="52"/>
  <c r="AU24" i="52"/>
  <c r="AT24" i="52"/>
  <c r="AS24" i="52"/>
  <c r="AR24" i="52"/>
  <c r="AQ24" i="52"/>
  <c r="AP24" i="52"/>
  <c r="AO24" i="52"/>
  <c r="AM24" i="52"/>
  <c r="AL24" i="52"/>
  <c r="AK24" i="52"/>
  <c r="AH24" i="52"/>
  <c r="AF24" i="52"/>
  <c r="AG24" i="52" s="1"/>
  <c r="F24" i="52"/>
  <c r="E24" i="52"/>
  <c r="D24" i="52"/>
  <c r="C24" i="52"/>
  <c r="B24" i="52"/>
  <c r="BB23" i="52"/>
  <c r="AZ23" i="52"/>
  <c r="AY23" i="52"/>
  <c r="AX23" i="52"/>
  <c r="AW23" i="52"/>
  <c r="AV23" i="52"/>
  <c r="AU23" i="52"/>
  <c r="AT23" i="52"/>
  <c r="AS23" i="52"/>
  <c r="AR23" i="52"/>
  <c r="AQ23" i="52"/>
  <c r="AP23" i="52"/>
  <c r="AO23" i="52"/>
  <c r="AM23" i="52"/>
  <c r="AK23" i="52"/>
  <c r="AH23" i="52"/>
  <c r="AF23" i="52"/>
  <c r="AG23" i="52" s="1"/>
  <c r="F23" i="52"/>
  <c r="AL23" i="52" s="1"/>
  <c r="E23" i="52"/>
  <c r="D23" i="52"/>
  <c r="C23" i="52"/>
  <c r="B23" i="52"/>
  <c r="BB22" i="52"/>
  <c r="AZ22" i="52"/>
  <c r="AY22" i="52"/>
  <c r="AX22" i="52"/>
  <c r="AW22" i="52"/>
  <c r="AV22" i="52"/>
  <c r="AU22" i="52"/>
  <c r="AT22" i="52"/>
  <c r="AS22" i="52"/>
  <c r="AR22" i="52"/>
  <c r="AQ22" i="52"/>
  <c r="AP22" i="52"/>
  <c r="AO22" i="52"/>
  <c r="AM22" i="52"/>
  <c r="AL22" i="52"/>
  <c r="AK22" i="52"/>
  <c r="AH22" i="52"/>
  <c r="AF22" i="52"/>
  <c r="AG22" i="52" s="1"/>
  <c r="F22" i="52"/>
  <c r="E22" i="52"/>
  <c r="D22" i="52"/>
  <c r="C22" i="52"/>
  <c r="B22" i="52"/>
  <c r="BB21" i="52"/>
  <c r="AZ21" i="52"/>
  <c r="AY21" i="52"/>
  <c r="AX21" i="52"/>
  <c r="AW21" i="52"/>
  <c r="AV21" i="52"/>
  <c r="AU21" i="52"/>
  <c r="AT21" i="52"/>
  <c r="AS21" i="52"/>
  <c r="AR21" i="52"/>
  <c r="AQ21" i="52"/>
  <c r="AP21" i="52"/>
  <c r="AO21" i="52"/>
  <c r="AK21" i="52"/>
  <c r="AH21" i="52"/>
  <c r="AF21" i="52"/>
  <c r="AG21" i="52" s="1"/>
  <c r="F21" i="52"/>
  <c r="E21" i="52"/>
  <c r="D21" i="52"/>
  <c r="C21" i="52"/>
  <c r="B21" i="52"/>
  <c r="BB20" i="52"/>
  <c r="AZ20" i="52"/>
  <c r="AY20" i="52"/>
  <c r="AX20" i="52"/>
  <c r="AW20" i="52"/>
  <c r="AV20" i="52"/>
  <c r="AU20" i="52"/>
  <c r="AT20" i="52"/>
  <c r="AS20" i="52"/>
  <c r="AR20" i="52"/>
  <c r="AQ20" i="52"/>
  <c r="AP20" i="52"/>
  <c r="AO20" i="52"/>
  <c r="AM20" i="52"/>
  <c r="AL20" i="52"/>
  <c r="AK20" i="52"/>
  <c r="AH20" i="52"/>
  <c r="AF20" i="52"/>
  <c r="AG20" i="52" s="1"/>
  <c r="F20" i="52"/>
  <c r="E20" i="52"/>
  <c r="D20" i="52"/>
  <c r="C20" i="52"/>
  <c r="B20" i="52"/>
  <c r="BB19" i="52"/>
  <c r="AZ19" i="52"/>
  <c r="AY19" i="52"/>
  <c r="AX19" i="52"/>
  <c r="AW19" i="52"/>
  <c r="AV19" i="52"/>
  <c r="AU19" i="52"/>
  <c r="AT19" i="52"/>
  <c r="AS19" i="52"/>
  <c r="AR19" i="52"/>
  <c r="AQ19" i="52"/>
  <c r="AP19" i="52"/>
  <c r="AO19" i="52"/>
  <c r="AM19" i="52"/>
  <c r="AK19" i="52"/>
  <c r="AH19" i="52"/>
  <c r="AF19" i="52"/>
  <c r="AG19" i="52" s="1"/>
  <c r="F19" i="52"/>
  <c r="AL19" i="52" s="1"/>
  <c r="E19" i="52"/>
  <c r="D19" i="52"/>
  <c r="C19" i="52"/>
  <c r="B19" i="52"/>
  <c r="BB18" i="52"/>
  <c r="AZ18" i="52"/>
  <c r="AY18" i="52"/>
  <c r="AX18" i="52"/>
  <c r="AW18" i="52"/>
  <c r="AV18" i="52"/>
  <c r="AU18" i="52"/>
  <c r="AT18" i="52"/>
  <c r="AS18" i="52"/>
  <c r="AR18" i="52"/>
  <c r="AQ18" i="52"/>
  <c r="AP18" i="52"/>
  <c r="AO18" i="52"/>
  <c r="AM18" i="52"/>
  <c r="AL18" i="52"/>
  <c r="AK18" i="52"/>
  <c r="AH18" i="52"/>
  <c r="AF18" i="52"/>
  <c r="AG18" i="52" s="1"/>
  <c r="F18" i="52"/>
  <c r="E18" i="52"/>
  <c r="D18" i="52"/>
  <c r="C18" i="52"/>
  <c r="B18" i="52"/>
  <c r="BB17" i="52"/>
  <c r="AZ17" i="52"/>
  <c r="AY17" i="52"/>
  <c r="AX17" i="52"/>
  <c r="AW17" i="52"/>
  <c r="AV17" i="52"/>
  <c r="AU17" i="52"/>
  <c r="AT17" i="52"/>
  <c r="AS17" i="52"/>
  <c r="AR17" i="52"/>
  <c r="AQ17" i="52"/>
  <c r="AP17" i="52"/>
  <c r="AO17" i="52"/>
  <c r="AK17" i="52"/>
  <c r="AH17" i="52"/>
  <c r="AF17" i="52"/>
  <c r="AG17" i="52" s="1"/>
  <c r="F17" i="52"/>
  <c r="E17" i="52"/>
  <c r="D17" i="52"/>
  <c r="C17" i="52"/>
  <c r="B17" i="52"/>
  <c r="BB16" i="52"/>
  <c r="AZ16" i="52"/>
  <c r="AY16" i="52"/>
  <c r="AX16" i="52"/>
  <c r="AW16" i="52"/>
  <c r="AV16" i="52"/>
  <c r="AU16" i="52"/>
  <c r="AT16" i="52"/>
  <c r="AS16" i="52"/>
  <c r="AR16" i="52"/>
  <c r="AQ16" i="52"/>
  <c r="AP16" i="52"/>
  <c r="AO16" i="52"/>
  <c r="AM16" i="52"/>
  <c r="AL16" i="52"/>
  <c r="AK16" i="52"/>
  <c r="AH16" i="52"/>
  <c r="AF16" i="52"/>
  <c r="AG16" i="52" s="1"/>
  <c r="F16" i="52"/>
  <c r="E16" i="52"/>
  <c r="D16" i="52"/>
  <c r="C16" i="52"/>
  <c r="B16" i="52"/>
  <c r="BB15" i="52"/>
  <c r="AZ15" i="52"/>
  <c r="AY15" i="52"/>
  <c r="AX15" i="52"/>
  <c r="AW15" i="52"/>
  <c r="AV15" i="52"/>
  <c r="AU15" i="52"/>
  <c r="AT15" i="52"/>
  <c r="AS15" i="52"/>
  <c r="AR15" i="52"/>
  <c r="AQ15" i="52"/>
  <c r="AP15" i="52"/>
  <c r="AO15" i="52"/>
  <c r="AM15" i="52"/>
  <c r="AK15" i="52"/>
  <c r="AH15" i="52"/>
  <c r="AF15" i="52"/>
  <c r="AG15" i="52" s="1"/>
  <c r="F15" i="52"/>
  <c r="AL15" i="52" s="1"/>
  <c r="E15" i="52"/>
  <c r="D15" i="52"/>
  <c r="C15" i="52"/>
  <c r="B15" i="52"/>
  <c r="BB14" i="52"/>
  <c r="AZ14" i="52"/>
  <c r="AY14" i="52"/>
  <c r="AX14" i="52"/>
  <c r="AW14" i="52"/>
  <c r="AV14" i="52"/>
  <c r="AU14" i="52"/>
  <c r="AT14" i="52"/>
  <c r="AS14" i="52"/>
  <c r="AR14" i="52"/>
  <c r="AQ14" i="52"/>
  <c r="AP14" i="52"/>
  <c r="AO14" i="52"/>
  <c r="AM14" i="52"/>
  <c r="AL14" i="52"/>
  <c r="AK14" i="52"/>
  <c r="AH14" i="52"/>
  <c r="AF14" i="52"/>
  <c r="AG14" i="52" s="1"/>
  <c r="F14" i="52"/>
  <c r="E14" i="52"/>
  <c r="D14" i="52"/>
  <c r="C14" i="52"/>
  <c r="B14" i="52"/>
  <c r="BB13" i="52"/>
  <c r="AZ13" i="52"/>
  <c r="AY13" i="52"/>
  <c r="AX13" i="52"/>
  <c r="AW13" i="52"/>
  <c r="AV13" i="52"/>
  <c r="AU13" i="52"/>
  <c r="AT13" i="52"/>
  <c r="AS13" i="52"/>
  <c r="AR13" i="52"/>
  <c r="AQ13" i="52"/>
  <c r="AP13" i="52"/>
  <c r="AO13" i="52"/>
  <c r="AK13" i="52"/>
  <c r="AH13" i="52"/>
  <c r="AF13" i="52"/>
  <c r="AG13" i="52" s="1"/>
  <c r="F13" i="52"/>
  <c r="E13" i="52"/>
  <c r="D13" i="52"/>
  <c r="C13" i="52"/>
  <c r="B13" i="52"/>
  <c r="BB12" i="52"/>
  <c r="AZ12" i="52"/>
  <c r="AY12" i="52"/>
  <c r="AX12" i="52"/>
  <c r="AW12" i="52"/>
  <c r="AV12" i="52"/>
  <c r="AU12" i="52"/>
  <c r="AT12" i="52"/>
  <c r="AS12" i="52"/>
  <c r="AR12" i="52"/>
  <c r="AQ12" i="52"/>
  <c r="AP12" i="52"/>
  <c r="AO12" i="52"/>
  <c r="AM12" i="52"/>
  <c r="AL12" i="52"/>
  <c r="AK12" i="52"/>
  <c r="AH12" i="52"/>
  <c r="AF12" i="52"/>
  <c r="AG12" i="52" s="1"/>
  <c r="F12" i="52"/>
  <c r="E12" i="52"/>
  <c r="D12" i="52"/>
  <c r="C12" i="52"/>
  <c r="B12" i="52"/>
  <c r="BB11" i="52"/>
  <c r="AZ11" i="52"/>
  <c r="AY11" i="52"/>
  <c r="AX11" i="52"/>
  <c r="AW11" i="52"/>
  <c r="AV11" i="52"/>
  <c r="AU11" i="52"/>
  <c r="AT11" i="52"/>
  <c r="AS11" i="52"/>
  <c r="AR11" i="52"/>
  <c r="AQ11" i="52"/>
  <c r="AP11" i="52"/>
  <c r="AO11" i="52"/>
  <c r="AK11" i="52"/>
  <c r="AH11" i="52"/>
  <c r="AF11" i="52"/>
  <c r="AG11" i="52" s="1"/>
  <c r="F11" i="52"/>
  <c r="AL11" i="52" s="1"/>
  <c r="E11" i="52"/>
  <c r="D11" i="52"/>
  <c r="C11" i="52"/>
  <c r="B11" i="52"/>
  <c r="BB10" i="52"/>
  <c r="AZ10" i="52"/>
  <c r="AY10" i="52"/>
  <c r="AX10" i="52"/>
  <c r="AW10" i="52"/>
  <c r="AV10" i="52"/>
  <c r="AU10" i="52"/>
  <c r="AT10" i="52"/>
  <c r="AS10" i="52"/>
  <c r="AR10" i="52"/>
  <c r="AQ10" i="52"/>
  <c r="AP10" i="52"/>
  <c r="AO10" i="52"/>
  <c r="AM10" i="52"/>
  <c r="AL10" i="52"/>
  <c r="AK10" i="52"/>
  <c r="F10" i="52"/>
  <c r="E10" i="52"/>
  <c r="D10" i="52"/>
  <c r="C10" i="52"/>
  <c r="B10" i="52"/>
  <c r="BB9" i="52"/>
  <c r="AZ9" i="52"/>
  <c r="AY9" i="52"/>
  <c r="AX9" i="52"/>
  <c r="AW9" i="52"/>
  <c r="AV9" i="52"/>
  <c r="AU9" i="52"/>
  <c r="AT9" i="52"/>
  <c r="AS9" i="52"/>
  <c r="AR9" i="52"/>
  <c r="AQ9" i="52"/>
  <c r="AP9" i="52"/>
  <c r="AO9" i="52"/>
  <c r="AK9" i="52"/>
  <c r="AH9" i="52"/>
  <c r="AF9" i="52"/>
  <c r="AG9" i="52" s="1"/>
  <c r="F9" i="52"/>
  <c r="E9" i="52"/>
  <c r="D9" i="52"/>
  <c r="C9" i="52"/>
  <c r="B9" i="52"/>
  <c r="BB8" i="52"/>
  <c r="AZ8" i="52"/>
  <c r="AY8" i="52"/>
  <c r="AX8" i="52"/>
  <c r="AW8" i="52"/>
  <c r="AV8" i="52"/>
  <c r="AU8" i="52"/>
  <c r="AT8" i="52"/>
  <c r="AS8" i="52"/>
  <c r="AR8" i="52"/>
  <c r="AQ8" i="52"/>
  <c r="AP8" i="52"/>
  <c r="AO8" i="52"/>
  <c r="AK8" i="52"/>
  <c r="F8" i="52"/>
  <c r="E8" i="52"/>
  <c r="D8" i="52"/>
  <c r="C8" i="52"/>
  <c r="B8" i="52"/>
  <c r="AH2" i="52"/>
  <c r="A3" i="52" s="1"/>
  <c r="D2" i="52"/>
  <c r="F36" i="51"/>
  <c r="E36" i="51"/>
  <c r="D36" i="51"/>
  <c r="C36" i="51"/>
  <c r="B36" i="51"/>
  <c r="F35" i="51"/>
  <c r="E35" i="51"/>
  <c r="D35" i="51"/>
  <c r="C35" i="51"/>
  <c r="B35" i="51"/>
  <c r="F34" i="51"/>
  <c r="E34" i="51"/>
  <c r="D34" i="51"/>
  <c r="C34" i="51"/>
  <c r="B34" i="51"/>
  <c r="BB33" i="51"/>
  <c r="AZ33" i="51"/>
  <c r="AY33" i="51"/>
  <c r="AX33" i="51"/>
  <c r="AW33" i="51"/>
  <c r="AV33" i="51"/>
  <c r="AU33" i="51"/>
  <c r="AT33" i="51"/>
  <c r="AS33" i="51"/>
  <c r="AR33" i="51"/>
  <c r="AQ33" i="51"/>
  <c r="AP33" i="51"/>
  <c r="AO33" i="51"/>
  <c r="AK33" i="51"/>
  <c r="AH33" i="51"/>
  <c r="AF33" i="51"/>
  <c r="AG33" i="51" s="1"/>
  <c r="F33" i="51"/>
  <c r="E33" i="51"/>
  <c r="D33" i="51"/>
  <c r="C33" i="51"/>
  <c r="B33" i="51"/>
  <c r="BB32" i="51"/>
  <c r="AZ32" i="51"/>
  <c r="AY32" i="51"/>
  <c r="AX32" i="51"/>
  <c r="AW32" i="51"/>
  <c r="AV32" i="51"/>
  <c r="AU32" i="51"/>
  <c r="AT32" i="51"/>
  <c r="AS32" i="51"/>
  <c r="AR32" i="51"/>
  <c r="AQ32" i="51"/>
  <c r="AP32" i="51"/>
  <c r="AO32" i="51"/>
  <c r="AM32" i="51"/>
  <c r="AL32" i="51"/>
  <c r="AK32" i="51"/>
  <c r="AH32" i="51"/>
  <c r="AF32" i="51"/>
  <c r="AG32" i="51" s="1"/>
  <c r="F32" i="51"/>
  <c r="E32" i="51"/>
  <c r="D32" i="51"/>
  <c r="C32" i="51"/>
  <c r="B32" i="51"/>
  <c r="BB31" i="51"/>
  <c r="AZ31" i="51"/>
  <c r="AY31" i="51"/>
  <c r="AX31" i="51"/>
  <c r="AW31" i="51"/>
  <c r="AV31" i="51"/>
  <c r="AU31" i="51"/>
  <c r="AT31" i="51"/>
  <c r="AS31" i="51"/>
  <c r="AR31" i="51"/>
  <c r="AQ31" i="51"/>
  <c r="AP31" i="51"/>
  <c r="AO31" i="51"/>
  <c r="AM31" i="51"/>
  <c r="AK31" i="51"/>
  <c r="AH31" i="51"/>
  <c r="AF31" i="51"/>
  <c r="AG31" i="51" s="1"/>
  <c r="F31" i="51"/>
  <c r="AL31" i="51" s="1"/>
  <c r="E31" i="51"/>
  <c r="D31" i="51"/>
  <c r="C31" i="51"/>
  <c r="B31" i="51"/>
  <c r="BB30" i="51"/>
  <c r="AZ30" i="51"/>
  <c r="AY30" i="51"/>
  <c r="AX30" i="51"/>
  <c r="AW30" i="51"/>
  <c r="AV30" i="51"/>
  <c r="AU30" i="51"/>
  <c r="AT30" i="51"/>
  <c r="AS30" i="51"/>
  <c r="AR30" i="51"/>
  <c r="AQ30" i="51"/>
  <c r="AP30" i="51"/>
  <c r="AO30" i="51"/>
  <c r="AK30" i="51"/>
  <c r="AH30" i="51"/>
  <c r="AF30" i="51"/>
  <c r="AG30" i="51" s="1"/>
  <c r="F30" i="51"/>
  <c r="AM30" i="51" s="1"/>
  <c r="E30" i="51"/>
  <c r="D30" i="51"/>
  <c r="C30" i="51"/>
  <c r="B30" i="51"/>
  <c r="BB29" i="51"/>
  <c r="AZ29" i="51"/>
  <c r="AY29" i="51"/>
  <c r="AX29" i="51"/>
  <c r="AW29" i="51"/>
  <c r="AV29" i="51"/>
  <c r="AU29" i="51"/>
  <c r="AT29" i="51"/>
  <c r="AS29" i="51"/>
  <c r="AR29" i="51"/>
  <c r="AQ29" i="51"/>
  <c r="AP29" i="51"/>
  <c r="AO29" i="51"/>
  <c r="AK29" i="51"/>
  <c r="AH29" i="51"/>
  <c r="AF29" i="51"/>
  <c r="AG29" i="51" s="1"/>
  <c r="F29" i="51"/>
  <c r="E29" i="51"/>
  <c r="D29" i="51"/>
  <c r="C29" i="51"/>
  <c r="B29" i="51"/>
  <c r="BB28" i="51"/>
  <c r="AZ28" i="51"/>
  <c r="AY28" i="51"/>
  <c r="AX28" i="51"/>
  <c r="AW28" i="51"/>
  <c r="AV28" i="51"/>
  <c r="AU28" i="51"/>
  <c r="AT28" i="51"/>
  <c r="AS28" i="51"/>
  <c r="AR28" i="51"/>
  <c r="AQ28" i="51"/>
  <c r="AP28" i="51"/>
  <c r="AO28" i="51"/>
  <c r="AM28" i="51"/>
  <c r="AL28" i="51"/>
  <c r="AK28" i="51"/>
  <c r="AH28" i="51"/>
  <c r="AF28" i="51"/>
  <c r="AG28" i="51" s="1"/>
  <c r="F28" i="51"/>
  <c r="E28" i="51"/>
  <c r="D28" i="51"/>
  <c r="C28" i="51"/>
  <c r="B28" i="51"/>
  <c r="BB27" i="51"/>
  <c r="AZ27" i="51"/>
  <c r="AY27" i="51"/>
  <c r="AX27" i="51"/>
  <c r="AW27" i="51"/>
  <c r="AV27" i="51"/>
  <c r="AU27" i="51"/>
  <c r="AT27" i="51"/>
  <c r="AS27" i="51"/>
  <c r="AR27" i="51"/>
  <c r="AQ27" i="51"/>
  <c r="AP27" i="51"/>
  <c r="AO27" i="51"/>
  <c r="AM27" i="51"/>
  <c r="AK27" i="51"/>
  <c r="AH27" i="51"/>
  <c r="AF27" i="51"/>
  <c r="AG27" i="51" s="1"/>
  <c r="F27" i="51"/>
  <c r="AL27" i="51" s="1"/>
  <c r="E27" i="51"/>
  <c r="D27" i="51"/>
  <c r="C27" i="51"/>
  <c r="B27" i="51"/>
  <c r="BB26" i="51"/>
  <c r="AZ26" i="51"/>
  <c r="AY26" i="51"/>
  <c r="AX26" i="51"/>
  <c r="AW26" i="51"/>
  <c r="AV26" i="51"/>
  <c r="AU26" i="51"/>
  <c r="AT26" i="51"/>
  <c r="AS26" i="51"/>
  <c r="AR26" i="51"/>
  <c r="AQ26" i="51"/>
  <c r="AP26" i="51"/>
  <c r="AO26" i="51"/>
  <c r="AK26" i="51"/>
  <c r="AH26" i="51"/>
  <c r="AF26" i="51"/>
  <c r="AG26" i="51" s="1"/>
  <c r="F26" i="51"/>
  <c r="AM26" i="51" s="1"/>
  <c r="E26" i="51"/>
  <c r="D26" i="51"/>
  <c r="C26" i="51"/>
  <c r="B26" i="51"/>
  <c r="BB25" i="51"/>
  <c r="AZ25" i="51"/>
  <c r="AY25" i="51"/>
  <c r="AX25" i="51"/>
  <c r="AW25" i="51"/>
  <c r="AV25" i="51"/>
  <c r="AU25" i="51"/>
  <c r="AT25" i="51"/>
  <c r="AS25" i="51"/>
  <c r="AR25" i="51"/>
  <c r="AQ25" i="51"/>
  <c r="AP25" i="51"/>
  <c r="AO25" i="51"/>
  <c r="AK25" i="51"/>
  <c r="AH25" i="51"/>
  <c r="AF25" i="51"/>
  <c r="AG25" i="51" s="1"/>
  <c r="F25" i="51"/>
  <c r="E25" i="51"/>
  <c r="D25" i="51"/>
  <c r="C25" i="51"/>
  <c r="B25" i="51"/>
  <c r="BB24" i="51"/>
  <c r="AZ24" i="51"/>
  <c r="AY24" i="51"/>
  <c r="AX24" i="51"/>
  <c r="AW24" i="51"/>
  <c r="AV24" i="51"/>
  <c r="AU24" i="51"/>
  <c r="AT24" i="51"/>
  <c r="AS24" i="51"/>
  <c r="AR24" i="51"/>
  <c r="AQ24" i="51"/>
  <c r="AP24" i="51"/>
  <c r="AO24" i="51"/>
  <c r="AM24" i="51"/>
  <c r="AL24" i="51"/>
  <c r="AK24" i="51"/>
  <c r="AH24" i="51"/>
  <c r="AF24" i="51"/>
  <c r="AG24" i="51" s="1"/>
  <c r="F24" i="51"/>
  <c r="E24" i="51"/>
  <c r="D24" i="51"/>
  <c r="C24" i="51"/>
  <c r="B24" i="51"/>
  <c r="BB23" i="51"/>
  <c r="AZ23" i="51"/>
  <c r="AY23" i="51"/>
  <c r="AX23" i="51"/>
  <c r="AW23" i="51"/>
  <c r="AV23" i="51"/>
  <c r="AU23" i="51"/>
  <c r="AT23" i="51"/>
  <c r="AS23" i="51"/>
  <c r="AR23" i="51"/>
  <c r="AQ23" i="51"/>
  <c r="AP23" i="51"/>
  <c r="AO23" i="51"/>
  <c r="AM23" i="51"/>
  <c r="AK23" i="51"/>
  <c r="AH23" i="51"/>
  <c r="AF23" i="51"/>
  <c r="AG23" i="51" s="1"/>
  <c r="F23" i="51"/>
  <c r="AL23" i="51" s="1"/>
  <c r="E23" i="51"/>
  <c r="D23" i="51"/>
  <c r="C23" i="51"/>
  <c r="B23" i="51"/>
  <c r="BB22" i="51"/>
  <c r="AZ22" i="51"/>
  <c r="AY22" i="51"/>
  <c r="AX22" i="51"/>
  <c r="AW22" i="51"/>
  <c r="AV22" i="51"/>
  <c r="AU22" i="51"/>
  <c r="AT22" i="51"/>
  <c r="AS22" i="51"/>
  <c r="AR22" i="51"/>
  <c r="AQ22" i="51"/>
  <c r="AP22" i="51"/>
  <c r="AO22" i="51"/>
  <c r="AK22" i="51"/>
  <c r="AH22" i="51"/>
  <c r="AF22" i="51"/>
  <c r="AG22" i="51" s="1"/>
  <c r="F22" i="51"/>
  <c r="AM22" i="51" s="1"/>
  <c r="E22" i="51"/>
  <c r="D22" i="51"/>
  <c r="C22" i="51"/>
  <c r="B22" i="51"/>
  <c r="BB21" i="51"/>
  <c r="AZ21" i="51"/>
  <c r="AY21" i="51"/>
  <c r="AX21" i="51"/>
  <c r="AW21" i="51"/>
  <c r="AV21" i="51"/>
  <c r="AU21" i="51"/>
  <c r="AT21" i="51"/>
  <c r="AS21" i="51"/>
  <c r="AR21" i="51"/>
  <c r="AQ21" i="51"/>
  <c r="AP21" i="51"/>
  <c r="AO21" i="51"/>
  <c r="AK21" i="51"/>
  <c r="AH21" i="51"/>
  <c r="AF21" i="51"/>
  <c r="AG21" i="51" s="1"/>
  <c r="F21" i="51"/>
  <c r="E21" i="51"/>
  <c r="D21" i="51"/>
  <c r="C21" i="51"/>
  <c r="B21" i="51"/>
  <c r="BB20" i="51"/>
  <c r="AZ20" i="51"/>
  <c r="AY20" i="51"/>
  <c r="AX20" i="51"/>
  <c r="AW20" i="51"/>
  <c r="AV20" i="51"/>
  <c r="AU20" i="51"/>
  <c r="AT20" i="51"/>
  <c r="AS20" i="51"/>
  <c r="AR20" i="51"/>
  <c r="AQ20" i="51"/>
  <c r="AP20" i="51"/>
  <c r="AO20" i="51"/>
  <c r="AM20" i="51"/>
  <c r="AL20" i="51"/>
  <c r="AK20" i="51"/>
  <c r="AH20" i="51"/>
  <c r="AF20" i="51"/>
  <c r="AG20" i="51" s="1"/>
  <c r="F20" i="51"/>
  <c r="E20" i="51"/>
  <c r="D20" i="51"/>
  <c r="C20" i="51"/>
  <c r="B20" i="51"/>
  <c r="BB19" i="51"/>
  <c r="AZ19" i="51"/>
  <c r="AY19" i="51"/>
  <c r="AX19" i="51"/>
  <c r="AW19" i="51"/>
  <c r="AV19" i="51"/>
  <c r="AU19" i="51"/>
  <c r="AT19" i="51"/>
  <c r="AS19" i="51"/>
  <c r="AR19" i="51"/>
  <c r="AQ19" i="51"/>
  <c r="AP19" i="51"/>
  <c r="AO19" i="51"/>
  <c r="AM19" i="51"/>
  <c r="AK19" i="51"/>
  <c r="AH19" i="51"/>
  <c r="AF19" i="51"/>
  <c r="AG19" i="51" s="1"/>
  <c r="F19" i="51"/>
  <c r="AL19" i="51" s="1"/>
  <c r="E19" i="51"/>
  <c r="D19" i="51"/>
  <c r="C19" i="51"/>
  <c r="B19" i="51"/>
  <c r="BB18" i="51"/>
  <c r="AZ18" i="51"/>
  <c r="AY18" i="51"/>
  <c r="AX18" i="51"/>
  <c r="AW18" i="51"/>
  <c r="AV18" i="51"/>
  <c r="AU18" i="51"/>
  <c r="AT18" i="51"/>
  <c r="AS18" i="51"/>
  <c r="AR18" i="51"/>
  <c r="AQ18" i="51"/>
  <c r="AP18" i="51"/>
  <c r="AO18" i="51"/>
  <c r="AK18" i="51"/>
  <c r="AH18" i="51"/>
  <c r="AF18" i="51"/>
  <c r="AG18" i="51" s="1"/>
  <c r="F18" i="51"/>
  <c r="AM18" i="51" s="1"/>
  <c r="E18" i="51"/>
  <c r="D18" i="51"/>
  <c r="C18" i="51"/>
  <c r="B18" i="51"/>
  <c r="BB17" i="51"/>
  <c r="AZ17" i="51"/>
  <c r="AY17" i="51"/>
  <c r="AX17" i="51"/>
  <c r="AW17" i="51"/>
  <c r="AV17" i="51"/>
  <c r="AU17" i="51"/>
  <c r="AT17" i="51"/>
  <c r="AS17" i="51"/>
  <c r="AR17" i="51"/>
  <c r="AQ17" i="51"/>
  <c r="AP17" i="51"/>
  <c r="AO17" i="51"/>
  <c r="AK17" i="51"/>
  <c r="AH17" i="51"/>
  <c r="AF17" i="51"/>
  <c r="AG17" i="51" s="1"/>
  <c r="F17" i="51"/>
  <c r="E17" i="51"/>
  <c r="D17" i="51"/>
  <c r="C17" i="51"/>
  <c r="B17" i="51"/>
  <c r="BB16" i="51"/>
  <c r="AZ16" i="51"/>
  <c r="AY16" i="51"/>
  <c r="AX16" i="51"/>
  <c r="AW16" i="51"/>
  <c r="AV16" i="51"/>
  <c r="AU16" i="51"/>
  <c r="AT16" i="51"/>
  <c r="AS16" i="51"/>
  <c r="AR16" i="51"/>
  <c r="AQ16" i="51"/>
  <c r="AP16" i="51"/>
  <c r="AO16" i="51"/>
  <c r="AM16" i="51"/>
  <c r="AL16" i="51"/>
  <c r="AK16" i="51"/>
  <c r="AH16" i="51"/>
  <c r="AF16" i="51"/>
  <c r="AG16" i="51" s="1"/>
  <c r="F16" i="51"/>
  <c r="E16" i="51"/>
  <c r="D16" i="51"/>
  <c r="C16" i="51"/>
  <c r="B16" i="51"/>
  <c r="BB15" i="51"/>
  <c r="AZ15" i="51"/>
  <c r="AY15" i="51"/>
  <c r="AX15" i="51"/>
  <c r="AW15" i="51"/>
  <c r="AV15" i="51"/>
  <c r="AU15" i="51"/>
  <c r="AT15" i="51"/>
  <c r="AS15" i="51"/>
  <c r="AR15" i="51"/>
  <c r="AQ15" i="51"/>
  <c r="AP15" i="51"/>
  <c r="AO15" i="51"/>
  <c r="AM15" i="51"/>
  <c r="AK15" i="51"/>
  <c r="AH15" i="51"/>
  <c r="AF15" i="51"/>
  <c r="AG15" i="51" s="1"/>
  <c r="F15" i="51"/>
  <c r="AL15" i="51" s="1"/>
  <c r="E15" i="51"/>
  <c r="D15" i="51"/>
  <c r="C15" i="51"/>
  <c r="B15" i="51"/>
  <c r="BB14" i="51"/>
  <c r="AZ14" i="51"/>
  <c r="AY14" i="51"/>
  <c r="AX14" i="51"/>
  <c r="AW14" i="51"/>
  <c r="AV14" i="51"/>
  <c r="AU14" i="51"/>
  <c r="AT14" i="51"/>
  <c r="AS14" i="51"/>
  <c r="AR14" i="51"/>
  <c r="AQ14" i="51"/>
  <c r="AP14" i="51"/>
  <c r="AO14" i="51"/>
  <c r="AK14" i="51"/>
  <c r="AH14" i="51"/>
  <c r="AF14" i="51"/>
  <c r="AG14" i="51" s="1"/>
  <c r="F14" i="51"/>
  <c r="E14" i="51"/>
  <c r="D14" i="51"/>
  <c r="C14" i="51"/>
  <c r="B14" i="51"/>
  <c r="BB13" i="51"/>
  <c r="AZ13" i="51"/>
  <c r="AY13" i="51"/>
  <c r="AX13" i="51"/>
  <c r="AW13" i="51"/>
  <c r="AV13" i="51"/>
  <c r="AU13" i="51"/>
  <c r="AT13" i="51"/>
  <c r="AS13" i="51"/>
  <c r="AR13" i="51"/>
  <c r="AQ13" i="51"/>
  <c r="AP13" i="51"/>
  <c r="AO13" i="51"/>
  <c r="AK13" i="51"/>
  <c r="AH13" i="51"/>
  <c r="AF13" i="51"/>
  <c r="AG13" i="51" s="1"/>
  <c r="F13" i="51"/>
  <c r="E13" i="51"/>
  <c r="D13" i="51"/>
  <c r="C13" i="51"/>
  <c r="B13" i="51"/>
  <c r="BB12" i="51"/>
  <c r="AZ12" i="51"/>
  <c r="AY12" i="51"/>
  <c r="AX12" i="51"/>
  <c r="AW12" i="51"/>
  <c r="AV12" i="51"/>
  <c r="AU12" i="51"/>
  <c r="AT12" i="51"/>
  <c r="AS12" i="51"/>
  <c r="AR12" i="51"/>
  <c r="AQ12" i="51"/>
  <c r="AP12" i="51"/>
  <c r="AO12" i="51"/>
  <c r="AM12" i="51"/>
  <c r="AL12" i="51"/>
  <c r="AK12" i="51"/>
  <c r="AH12" i="51"/>
  <c r="AF12" i="51"/>
  <c r="AG12" i="51" s="1"/>
  <c r="F12" i="51"/>
  <c r="E12" i="51"/>
  <c r="D12" i="51"/>
  <c r="C12" i="51"/>
  <c r="B12" i="51"/>
  <c r="BB11" i="51"/>
  <c r="AZ11" i="51"/>
  <c r="AY11" i="51"/>
  <c r="AX11" i="51"/>
  <c r="AW11" i="51"/>
  <c r="AV11" i="51"/>
  <c r="AU11" i="51"/>
  <c r="AT11" i="51"/>
  <c r="AS11" i="51"/>
  <c r="AR11" i="51"/>
  <c r="AQ11" i="51"/>
  <c r="AP11" i="51"/>
  <c r="AO11" i="51"/>
  <c r="AK11" i="51"/>
  <c r="AH11" i="51"/>
  <c r="AF11" i="51"/>
  <c r="AG11" i="51" s="1"/>
  <c r="F11" i="51"/>
  <c r="AL11" i="51" s="1"/>
  <c r="E11" i="51"/>
  <c r="D11" i="51"/>
  <c r="C11" i="51"/>
  <c r="B11" i="51"/>
  <c r="BB10" i="51"/>
  <c r="AZ10" i="51"/>
  <c r="AY10" i="51"/>
  <c r="AX10" i="51"/>
  <c r="AW10" i="51"/>
  <c r="AV10" i="51"/>
  <c r="AU10" i="51"/>
  <c r="AT10" i="51"/>
  <c r="AS10" i="51"/>
  <c r="AR10" i="51"/>
  <c r="AQ10" i="51"/>
  <c r="AP10" i="51"/>
  <c r="AO10" i="51"/>
  <c r="AK10" i="51"/>
  <c r="F10" i="51"/>
  <c r="E10" i="51"/>
  <c r="D10" i="51"/>
  <c r="C10" i="51"/>
  <c r="B10" i="51"/>
  <c r="BB9" i="51"/>
  <c r="AZ9" i="51"/>
  <c r="AY9" i="51"/>
  <c r="AX9" i="51"/>
  <c r="AW9" i="51"/>
  <c r="AV9" i="51"/>
  <c r="AU9" i="51"/>
  <c r="AT9" i="51"/>
  <c r="AS9" i="51"/>
  <c r="AR9" i="51"/>
  <c r="AQ9" i="51"/>
  <c r="AP9" i="51"/>
  <c r="AO9" i="51"/>
  <c r="AK9" i="51"/>
  <c r="AH9" i="51"/>
  <c r="AF9" i="51"/>
  <c r="AG9" i="51" s="1"/>
  <c r="F9" i="51"/>
  <c r="E9" i="51"/>
  <c r="D9" i="51"/>
  <c r="C9" i="51"/>
  <c r="B9" i="51"/>
  <c r="BB8" i="51"/>
  <c r="AZ8" i="51"/>
  <c r="AY8" i="51"/>
  <c r="AX8" i="51"/>
  <c r="AW8" i="51"/>
  <c r="AV8" i="51"/>
  <c r="AU8" i="51"/>
  <c r="AT8" i="51"/>
  <c r="AS8" i="51"/>
  <c r="AR8" i="51"/>
  <c r="AQ8" i="51"/>
  <c r="AP8" i="51"/>
  <c r="AO8" i="51"/>
  <c r="AK8" i="51"/>
  <c r="F8" i="51"/>
  <c r="AJ8" i="51" s="1"/>
  <c r="E8" i="51"/>
  <c r="D8" i="51"/>
  <c r="C8" i="51"/>
  <c r="B8" i="51"/>
  <c r="AH2" i="51"/>
  <c r="A3" i="51" s="1"/>
  <c r="D2" i="51"/>
  <c r="F36" i="50"/>
  <c r="E36" i="50"/>
  <c r="D36" i="50"/>
  <c r="C36" i="50"/>
  <c r="B36" i="50"/>
  <c r="F35" i="50"/>
  <c r="E35" i="50"/>
  <c r="D35" i="50"/>
  <c r="C35" i="50"/>
  <c r="B35" i="50"/>
  <c r="F34" i="50"/>
  <c r="E34" i="50"/>
  <c r="D34" i="50"/>
  <c r="C34" i="50"/>
  <c r="B34" i="50"/>
  <c r="BB33" i="50"/>
  <c r="AZ33" i="50"/>
  <c r="AY33" i="50"/>
  <c r="AX33" i="50"/>
  <c r="AW33" i="50"/>
  <c r="AV33" i="50"/>
  <c r="AU33" i="50"/>
  <c r="AT33" i="50"/>
  <c r="AS33" i="50"/>
  <c r="AR33" i="50"/>
  <c r="AQ33" i="50"/>
  <c r="AP33" i="50"/>
  <c r="AO33" i="50"/>
  <c r="AM33" i="50"/>
  <c r="AK33" i="50"/>
  <c r="AH33" i="50"/>
  <c r="AF33" i="50"/>
  <c r="AG33" i="50" s="1"/>
  <c r="F33" i="50"/>
  <c r="E33" i="50"/>
  <c r="D33" i="50"/>
  <c r="C33" i="50"/>
  <c r="B33" i="50"/>
  <c r="BB32" i="50"/>
  <c r="AZ32" i="50"/>
  <c r="AY32" i="50"/>
  <c r="AX32" i="50"/>
  <c r="AW32" i="50"/>
  <c r="AV32" i="50"/>
  <c r="AU32" i="50"/>
  <c r="AT32" i="50"/>
  <c r="AS32" i="50"/>
  <c r="AR32" i="50"/>
  <c r="AQ32" i="50"/>
  <c r="AP32" i="50"/>
  <c r="AO32" i="50"/>
  <c r="AM32" i="50"/>
  <c r="AL32" i="50"/>
  <c r="AK32" i="50"/>
  <c r="AH32" i="50"/>
  <c r="AF32" i="50"/>
  <c r="AG32" i="50" s="1"/>
  <c r="F32" i="50"/>
  <c r="E32" i="50"/>
  <c r="D32" i="50"/>
  <c r="C32" i="50"/>
  <c r="B32" i="50"/>
  <c r="BB31" i="50"/>
  <c r="AZ31" i="50"/>
  <c r="AY31" i="50"/>
  <c r="AX31" i="50"/>
  <c r="AW31" i="50"/>
  <c r="AV31" i="50"/>
  <c r="AU31" i="50"/>
  <c r="AT31" i="50"/>
  <c r="AS31" i="50"/>
  <c r="AR31" i="50"/>
  <c r="AQ31" i="50"/>
  <c r="AP31" i="50"/>
  <c r="AO31" i="50"/>
  <c r="AM31" i="50"/>
  <c r="AL31" i="50"/>
  <c r="AK31" i="50"/>
  <c r="AH31" i="50"/>
  <c r="AF31" i="50"/>
  <c r="AG31" i="50" s="1"/>
  <c r="F31" i="50"/>
  <c r="E31" i="50"/>
  <c r="D31" i="50"/>
  <c r="C31" i="50"/>
  <c r="B31" i="50"/>
  <c r="BB30" i="50"/>
  <c r="AZ30" i="50"/>
  <c r="AY30" i="50"/>
  <c r="AX30" i="50"/>
  <c r="AW30" i="50"/>
  <c r="AV30" i="50"/>
  <c r="AU30" i="50"/>
  <c r="AT30" i="50"/>
  <c r="AS30" i="50"/>
  <c r="AR30" i="50"/>
  <c r="AQ30" i="50"/>
  <c r="AP30" i="50"/>
  <c r="AO30" i="50"/>
  <c r="AM30" i="50"/>
  <c r="AK30" i="50"/>
  <c r="AH30" i="50"/>
  <c r="AF30" i="50"/>
  <c r="AG30" i="50" s="1"/>
  <c r="F30" i="50"/>
  <c r="E30" i="50"/>
  <c r="D30" i="50"/>
  <c r="C30" i="50"/>
  <c r="B30" i="50"/>
  <c r="BB29" i="50"/>
  <c r="AZ29" i="50"/>
  <c r="AY29" i="50"/>
  <c r="AX29" i="50"/>
  <c r="AW29" i="50"/>
  <c r="AV29" i="50"/>
  <c r="AU29" i="50"/>
  <c r="AT29" i="50"/>
  <c r="AS29" i="50"/>
  <c r="AR29" i="50"/>
  <c r="AQ29" i="50"/>
  <c r="AP29" i="50"/>
  <c r="AO29" i="50"/>
  <c r="AK29" i="50"/>
  <c r="AH29" i="50"/>
  <c r="AF29" i="50"/>
  <c r="AG29" i="50" s="1"/>
  <c r="F29" i="50"/>
  <c r="E29" i="50"/>
  <c r="D29" i="50"/>
  <c r="C29" i="50"/>
  <c r="B29" i="50"/>
  <c r="BB28" i="50"/>
  <c r="AZ28" i="50"/>
  <c r="AY28" i="50"/>
  <c r="AX28" i="50"/>
  <c r="AW28" i="50"/>
  <c r="AV28" i="50"/>
  <c r="AU28" i="50"/>
  <c r="AT28" i="50"/>
  <c r="AS28" i="50"/>
  <c r="AR28" i="50"/>
  <c r="AQ28" i="50"/>
  <c r="AP28" i="50"/>
  <c r="AO28" i="50"/>
  <c r="AM28" i="50"/>
  <c r="AL28" i="50"/>
  <c r="AK28" i="50"/>
  <c r="AH28" i="50"/>
  <c r="AF28" i="50"/>
  <c r="AG28" i="50" s="1"/>
  <c r="F28" i="50"/>
  <c r="E28" i="50"/>
  <c r="D28" i="50"/>
  <c r="C28" i="50"/>
  <c r="B28" i="50"/>
  <c r="BB27" i="50"/>
  <c r="AZ27" i="50"/>
  <c r="AY27" i="50"/>
  <c r="AX27" i="50"/>
  <c r="AW27" i="50"/>
  <c r="AV27" i="50"/>
  <c r="AU27" i="50"/>
  <c r="AT27" i="50"/>
  <c r="AS27" i="50"/>
  <c r="AR27" i="50"/>
  <c r="AQ27" i="50"/>
  <c r="AP27" i="50"/>
  <c r="AO27" i="50"/>
  <c r="AM27" i="50"/>
  <c r="AK27" i="50"/>
  <c r="AH27" i="50"/>
  <c r="AF27" i="50"/>
  <c r="AG27" i="50" s="1"/>
  <c r="F27" i="50"/>
  <c r="AL27" i="50" s="1"/>
  <c r="E27" i="50"/>
  <c r="D27" i="50"/>
  <c r="C27" i="50"/>
  <c r="B27" i="50"/>
  <c r="BB26" i="50"/>
  <c r="AZ26" i="50"/>
  <c r="AY26" i="50"/>
  <c r="AX26" i="50"/>
  <c r="AW26" i="50"/>
  <c r="AV26" i="50"/>
  <c r="AU26" i="50"/>
  <c r="AT26" i="50"/>
  <c r="AS26" i="50"/>
  <c r="AR26" i="50"/>
  <c r="AQ26" i="50"/>
  <c r="AP26" i="50"/>
  <c r="AO26" i="50"/>
  <c r="AM26" i="50"/>
  <c r="AK26" i="50"/>
  <c r="AH26" i="50"/>
  <c r="AF26" i="50"/>
  <c r="AG26" i="50" s="1"/>
  <c r="F26" i="50"/>
  <c r="E26" i="50"/>
  <c r="D26" i="50"/>
  <c r="C26" i="50"/>
  <c r="B26" i="50"/>
  <c r="BB25" i="50"/>
  <c r="AZ25" i="50"/>
  <c r="AY25" i="50"/>
  <c r="AX25" i="50"/>
  <c r="AW25" i="50"/>
  <c r="AV25" i="50"/>
  <c r="AU25" i="50"/>
  <c r="AT25" i="50"/>
  <c r="AS25" i="50"/>
  <c r="AR25" i="50"/>
  <c r="AQ25" i="50"/>
  <c r="AP25" i="50"/>
  <c r="AO25" i="50"/>
  <c r="AK25" i="50"/>
  <c r="AH25" i="50"/>
  <c r="AF25" i="50"/>
  <c r="AG25" i="50" s="1"/>
  <c r="F25" i="50"/>
  <c r="AM25" i="50" s="1"/>
  <c r="E25" i="50"/>
  <c r="D25" i="50"/>
  <c r="C25" i="50"/>
  <c r="B25" i="50"/>
  <c r="BB24" i="50"/>
  <c r="AZ24" i="50"/>
  <c r="AY24" i="50"/>
  <c r="AX24" i="50"/>
  <c r="AW24" i="50"/>
  <c r="AV24" i="50"/>
  <c r="AU24" i="50"/>
  <c r="AT24" i="50"/>
  <c r="AS24" i="50"/>
  <c r="AR24" i="50"/>
  <c r="AQ24" i="50"/>
  <c r="AP24" i="50"/>
  <c r="AO24" i="50"/>
  <c r="AM24" i="50"/>
  <c r="AL24" i="50"/>
  <c r="AK24" i="50"/>
  <c r="AH24" i="50"/>
  <c r="AF24" i="50"/>
  <c r="AG24" i="50" s="1"/>
  <c r="F24" i="50"/>
  <c r="E24" i="50"/>
  <c r="D24" i="50"/>
  <c r="C24" i="50"/>
  <c r="B24" i="50"/>
  <c r="BB23" i="50"/>
  <c r="AZ23" i="50"/>
  <c r="AY23" i="50"/>
  <c r="AX23" i="50"/>
  <c r="AW23" i="50"/>
  <c r="AV23" i="50"/>
  <c r="AU23" i="50"/>
  <c r="AT23" i="50"/>
  <c r="AS23" i="50"/>
  <c r="AR23" i="50"/>
  <c r="AQ23" i="50"/>
  <c r="AP23" i="50"/>
  <c r="AO23" i="50"/>
  <c r="AM23" i="50"/>
  <c r="AK23" i="50"/>
  <c r="AH23" i="50"/>
  <c r="AF23" i="50"/>
  <c r="AG23" i="50" s="1"/>
  <c r="F23" i="50"/>
  <c r="AL23" i="50" s="1"/>
  <c r="E23" i="50"/>
  <c r="D23" i="50"/>
  <c r="C23" i="50"/>
  <c r="B23" i="50"/>
  <c r="BB22" i="50"/>
  <c r="AZ22" i="50"/>
  <c r="AY22" i="50"/>
  <c r="AX22" i="50"/>
  <c r="AW22" i="50"/>
  <c r="AV22" i="50"/>
  <c r="AU22" i="50"/>
  <c r="AT22" i="50"/>
  <c r="AS22" i="50"/>
  <c r="AR22" i="50"/>
  <c r="AQ22" i="50"/>
  <c r="AP22" i="50"/>
  <c r="AO22" i="50"/>
  <c r="AM22" i="50"/>
  <c r="AK22" i="50"/>
  <c r="AH22" i="50"/>
  <c r="AF22" i="50"/>
  <c r="AG22" i="50" s="1"/>
  <c r="F22" i="50"/>
  <c r="E22" i="50"/>
  <c r="D22" i="50"/>
  <c r="C22" i="50"/>
  <c r="B22" i="50"/>
  <c r="BB21" i="50"/>
  <c r="AZ21" i="50"/>
  <c r="AY21" i="50"/>
  <c r="AX21" i="50"/>
  <c r="AW21" i="50"/>
  <c r="AV21" i="50"/>
  <c r="AU21" i="50"/>
  <c r="AT21" i="50"/>
  <c r="AS21" i="50"/>
  <c r="AR21" i="50"/>
  <c r="AQ21" i="50"/>
  <c r="AP21" i="50"/>
  <c r="AO21" i="50"/>
  <c r="AK21" i="50"/>
  <c r="AH21" i="50"/>
  <c r="AF21" i="50"/>
  <c r="AG21" i="50" s="1"/>
  <c r="F21" i="50"/>
  <c r="AM21" i="50" s="1"/>
  <c r="E21" i="50"/>
  <c r="D21" i="50"/>
  <c r="C21" i="50"/>
  <c r="B21" i="50"/>
  <c r="BB20" i="50"/>
  <c r="AZ20" i="50"/>
  <c r="AY20" i="50"/>
  <c r="AX20" i="50"/>
  <c r="AW20" i="50"/>
  <c r="AV20" i="50"/>
  <c r="AU20" i="50"/>
  <c r="AT20" i="50"/>
  <c r="AS20" i="50"/>
  <c r="AR20" i="50"/>
  <c r="AQ20" i="50"/>
  <c r="AP20" i="50"/>
  <c r="AO20" i="50"/>
  <c r="AM20" i="50"/>
  <c r="AL20" i="50"/>
  <c r="AK20" i="50"/>
  <c r="AH20" i="50"/>
  <c r="AF20" i="50"/>
  <c r="AG20" i="50" s="1"/>
  <c r="F20" i="50"/>
  <c r="E20" i="50"/>
  <c r="D20" i="50"/>
  <c r="C20" i="50"/>
  <c r="B20" i="50"/>
  <c r="BB19" i="50"/>
  <c r="AZ19" i="50"/>
  <c r="AY19" i="50"/>
  <c r="AX19" i="50"/>
  <c r="AW19" i="50"/>
  <c r="AV19" i="50"/>
  <c r="AU19" i="50"/>
  <c r="AT19" i="50"/>
  <c r="AS19" i="50"/>
  <c r="AR19" i="50"/>
  <c r="AQ19" i="50"/>
  <c r="AP19" i="50"/>
  <c r="AO19" i="50"/>
  <c r="AM19" i="50"/>
  <c r="AK19" i="50"/>
  <c r="AH19" i="50"/>
  <c r="AF19" i="50"/>
  <c r="AG19" i="50" s="1"/>
  <c r="F19" i="50"/>
  <c r="AL19" i="50" s="1"/>
  <c r="E19" i="50"/>
  <c r="D19" i="50"/>
  <c r="C19" i="50"/>
  <c r="B19" i="50"/>
  <c r="BB18" i="50"/>
  <c r="AZ18" i="50"/>
  <c r="AY18" i="50"/>
  <c r="AX18" i="50"/>
  <c r="AW18" i="50"/>
  <c r="AV18" i="50"/>
  <c r="AU18" i="50"/>
  <c r="AT18" i="50"/>
  <c r="AS18" i="50"/>
  <c r="AR18" i="50"/>
  <c r="AQ18" i="50"/>
  <c r="AP18" i="50"/>
  <c r="AO18" i="50"/>
  <c r="AM18" i="50"/>
  <c r="AK18" i="50"/>
  <c r="AH18" i="50"/>
  <c r="AF18" i="50"/>
  <c r="AG18" i="50" s="1"/>
  <c r="F18" i="50"/>
  <c r="E18" i="50"/>
  <c r="D18" i="50"/>
  <c r="C18" i="50"/>
  <c r="B18" i="50"/>
  <c r="BB17" i="50"/>
  <c r="AZ17" i="50"/>
  <c r="AY17" i="50"/>
  <c r="AX17" i="50"/>
  <c r="AW17" i="50"/>
  <c r="AV17" i="50"/>
  <c r="AU17" i="50"/>
  <c r="AT17" i="50"/>
  <c r="AS17" i="50"/>
  <c r="AR17" i="50"/>
  <c r="AQ17" i="50"/>
  <c r="AP17" i="50"/>
  <c r="AO17" i="50"/>
  <c r="AK17" i="50"/>
  <c r="AH17" i="50"/>
  <c r="AF17" i="50"/>
  <c r="AG17" i="50" s="1"/>
  <c r="F17" i="50"/>
  <c r="AM17" i="50" s="1"/>
  <c r="E17" i="50"/>
  <c r="D17" i="50"/>
  <c r="C17" i="50"/>
  <c r="B17" i="50"/>
  <c r="BB16" i="50"/>
  <c r="AZ16" i="50"/>
  <c r="AY16" i="50"/>
  <c r="AX16" i="50"/>
  <c r="AW16" i="50"/>
  <c r="AV16" i="50"/>
  <c r="AU16" i="50"/>
  <c r="AT16" i="50"/>
  <c r="AS16" i="50"/>
  <c r="AR16" i="50"/>
  <c r="AQ16" i="50"/>
  <c r="AP16" i="50"/>
  <c r="AO16" i="50"/>
  <c r="AM16" i="50"/>
  <c r="AL16" i="50"/>
  <c r="AK16" i="50"/>
  <c r="AH16" i="50"/>
  <c r="AF16" i="50"/>
  <c r="AG16" i="50" s="1"/>
  <c r="F16" i="50"/>
  <c r="E16" i="50"/>
  <c r="D16" i="50"/>
  <c r="C16" i="50"/>
  <c r="B16" i="50"/>
  <c r="BB15" i="50"/>
  <c r="AZ15" i="50"/>
  <c r="AY15" i="50"/>
  <c r="AX15" i="50"/>
  <c r="AW15" i="50"/>
  <c r="AV15" i="50"/>
  <c r="AU15" i="50"/>
  <c r="AT15" i="50"/>
  <c r="AS15" i="50"/>
  <c r="AR15" i="50"/>
  <c r="AQ15" i="50"/>
  <c r="AP15" i="50"/>
  <c r="AO15" i="50"/>
  <c r="AM15" i="50"/>
  <c r="AK15" i="50"/>
  <c r="AH15" i="50"/>
  <c r="AF15" i="50"/>
  <c r="AG15" i="50" s="1"/>
  <c r="F15" i="50"/>
  <c r="AL15" i="50" s="1"/>
  <c r="E15" i="50"/>
  <c r="D15" i="50"/>
  <c r="C15" i="50"/>
  <c r="B15" i="50"/>
  <c r="BB14" i="50"/>
  <c r="AZ14" i="50"/>
  <c r="AY14" i="50"/>
  <c r="AX14" i="50"/>
  <c r="AW14" i="50"/>
  <c r="AV14" i="50"/>
  <c r="AU14" i="50"/>
  <c r="AT14" i="50"/>
  <c r="AS14" i="50"/>
  <c r="AR14" i="50"/>
  <c r="AQ14" i="50"/>
  <c r="AP14" i="50"/>
  <c r="AO14" i="50"/>
  <c r="AM14" i="50"/>
  <c r="AK14" i="50"/>
  <c r="AH14" i="50"/>
  <c r="AF14" i="50"/>
  <c r="AG14" i="50" s="1"/>
  <c r="F14" i="50"/>
  <c r="E14" i="50"/>
  <c r="D14" i="50"/>
  <c r="C14" i="50"/>
  <c r="B14" i="50"/>
  <c r="BB13" i="50"/>
  <c r="AZ13" i="50"/>
  <c r="AY13" i="50"/>
  <c r="AX13" i="50"/>
  <c r="AW13" i="50"/>
  <c r="AV13" i="50"/>
  <c r="AU13" i="50"/>
  <c r="AT13" i="50"/>
  <c r="AS13" i="50"/>
  <c r="AR13" i="50"/>
  <c r="AQ13" i="50"/>
  <c r="AP13" i="50"/>
  <c r="AO13" i="50"/>
  <c r="AK13" i="50"/>
  <c r="AH13" i="50"/>
  <c r="AF13" i="50"/>
  <c r="AG13" i="50" s="1"/>
  <c r="F13" i="50"/>
  <c r="AM13" i="50" s="1"/>
  <c r="E13" i="50"/>
  <c r="D13" i="50"/>
  <c r="C13" i="50"/>
  <c r="B13" i="50"/>
  <c r="BB12" i="50"/>
  <c r="AZ12" i="50"/>
  <c r="AY12" i="50"/>
  <c r="AX12" i="50"/>
  <c r="AW12" i="50"/>
  <c r="AV12" i="50"/>
  <c r="AU12" i="50"/>
  <c r="AT12" i="50"/>
  <c r="AS12" i="50"/>
  <c r="AR12" i="50"/>
  <c r="AQ12" i="50"/>
  <c r="AP12" i="50"/>
  <c r="AO12" i="50"/>
  <c r="AM12" i="50"/>
  <c r="AL12" i="50"/>
  <c r="AK12" i="50"/>
  <c r="AH12" i="50"/>
  <c r="AF12" i="50"/>
  <c r="AG12" i="50" s="1"/>
  <c r="F12" i="50"/>
  <c r="E12" i="50"/>
  <c r="D12" i="50"/>
  <c r="C12" i="50"/>
  <c r="B12" i="50"/>
  <c r="BB11" i="50"/>
  <c r="AZ11" i="50"/>
  <c r="AY11" i="50"/>
  <c r="AX11" i="50"/>
  <c r="AW11" i="50"/>
  <c r="AV11" i="50"/>
  <c r="AU11" i="50"/>
  <c r="AT11" i="50"/>
  <c r="AS11" i="50"/>
  <c r="AR11" i="50"/>
  <c r="AQ11" i="50"/>
  <c r="AP11" i="50"/>
  <c r="AO11" i="50"/>
  <c r="AK11" i="50"/>
  <c r="AH11" i="50"/>
  <c r="AF11" i="50"/>
  <c r="AG11" i="50" s="1"/>
  <c r="F11" i="50"/>
  <c r="AL11" i="50" s="1"/>
  <c r="E11" i="50"/>
  <c r="D11" i="50"/>
  <c r="C11" i="50"/>
  <c r="B11" i="50"/>
  <c r="BB10" i="50"/>
  <c r="AZ10" i="50"/>
  <c r="AY10" i="50"/>
  <c r="AX10" i="50"/>
  <c r="AW10" i="50"/>
  <c r="AV10" i="50"/>
  <c r="AU10" i="50"/>
  <c r="AT10" i="50"/>
  <c r="AS10" i="50"/>
  <c r="AR10" i="50"/>
  <c r="AQ10" i="50"/>
  <c r="AP10" i="50"/>
  <c r="AO10" i="50"/>
  <c r="AM10" i="50"/>
  <c r="AK10" i="50"/>
  <c r="F10" i="50"/>
  <c r="E10" i="50"/>
  <c r="D10" i="50"/>
  <c r="C10" i="50"/>
  <c r="B10" i="50"/>
  <c r="BB9" i="50"/>
  <c r="AZ9" i="50"/>
  <c r="AY9" i="50"/>
  <c r="AX9" i="50"/>
  <c r="AW9" i="50"/>
  <c r="AV9" i="50"/>
  <c r="AU9" i="50"/>
  <c r="AT9" i="50"/>
  <c r="AS9" i="50"/>
  <c r="AR9" i="50"/>
  <c r="AQ9" i="50"/>
  <c r="AP9" i="50"/>
  <c r="AO9" i="50"/>
  <c r="AK9" i="50"/>
  <c r="AH9" i="50"/>
  <c r="AF9" i="50"/>
  <c r="AG9" i="50" s="1"/>
  <c r="F9" i="50"/>
  <c r="E9" i="50"/>
  <c r="D9" i="50"/>
  <c r="C9" i="50"/>
  <c r="B9" i="50"/>
  <c r="BB8" i="50"/>
  <c r="AZ8" i="50"/>
  <c r="AY8" i="50"/>
  <c r="AX8" i="50"/>
  <c r="AW8" i="50"/>
  <c r="AV8" i="50"/>
  <c r="AU8" i="50"/>
  <c r="AT8" i="50"/>
  <c r="AS8" i="50"/>
  <c r="AR8" i="50"/>
  <c r="AQ8" i="50"/>
  <c r="AP8" i="50"/>
  <c r="AO8" i="50"/>
  <c r="AL8" i="50"/>
  <c r="AK8" i="50"/>
  <c r="F8" i="50"/>
  <c r="AJ8" i="50" s="1"/>
  <c r="E8" i="50"/>
  <c r="D8" i="50"/>
  <c r="C8" i="50"/>
  <c r="B8" i="50"/>
  <c r="AH2" i="50"/>
  <c r="A3" i="50" s="1"/>
  <c r="D2" i="50"/>
  <c r="F36" i="49"/>
  <c r="E36" i="49"/>
  <c r="D36" i="49"/>
  <c r="C36" i="49"/>
  <c r="B36" i="49"/>
  <c r="F35" i="49"/>
  <c r="E35" i="49"/>
  <c r="D35" i="49"/>
  <c r="C35" i="49"/>
  <c r="B35" i="49"/>
  <c r="F34" i="49"/>
  <c r="E34" i="49"/>
  <c r="D34" i="49"/>
  <c r="C34" i="49"/>
  <c r="B34" i="49"/>
  <c r="BB33" i="49"/>
  <c r="AZ33" i="49"/>
  <c r="AY33" i="49"/>
  <c r="AX33" i="49"/>
  <c r="AW33" i="49"/>
  <c r="AV33" i="49"/>
  <c r="AU33" i="49"/>
  <c r="AT33" i="49"/>
  <c r="AS33" i="49"/>
  <c r="AR33" i="49"/>
  <c r="AQ33" i="49"/>
  <c r="AP33" i="49"/>
  <c r="AO33" i="49"/>
  <c r="AM33" i="49"/>
  <c r="AL33" i="49"/>
  <c r="AK33" i="49"/>
  <c r="AH33" i="49"/>
  <c r="AF33" i="49"/>
  <c r="AG33" i="49" s="1"/>
  <c r="F33" i="49"/>
  <c r="E33" i="49"/>
  <c r="D33" i="49"/>
  <c r="C33" i="49"/>
  <c r="B33" i="49"/>
  <c r="BB32" i="49"/>
  <c r="AZ32" i="49"/>
  <c r="AY32" i="49"/>
  <c r="AX32" i="49"/>
  <c r="AW32" i="49"/>
  <c r="AV32" i="49"/>
  <c r="AU32" i="49"/>
  <c r="AT32" i="49"/>
  <c r="AS32" i="49"/>
  <c r="AR32" i="49"/>
  <c r="AQ32" i="49"/>
  <c r="AP32" i="49"/>
  <c r="AO32" i="49"/>
  <c r="AM32" i="49"/>
  <c r="AL32" i="49"/>
  <c r="AK32" i="49"/>
  <c r="AH32" i="49"/>
  <c r="AF32" i="49"/>
  <c r="AG32" i="49" s="1"/>
  <c r="F32" i="49"/>
  <c r="E32" i="49"/>
  <c r="D32" i="49"/>
  <c r="C32" i="49"/>
  <c r="B32" i="49"/>
  <c r="BB31" i="49"/>
  <c r="AZ31" i="49"/>
  <c r="AY31" i="49"/>
  <c r="AX31" i="49"/>
  <c r="AW31" i="49"/>
  <c r="AV31" i="49"/>
  <c r="AU31" i="49"/>
  <c r="AT31" i="49"/>
  <c r="AS31" i="49"/>
  <c r="AR31" i="49"/>
  <c r="AQ31" i="49"/>
  <c r="AP31" i="49"/>
  <c r="AO31" i="49"/>
  <c r="AM31" i="49"/>
  <c r="AK31" i="49"/>
  <c r="AH31" i="49"/>
  <c r="AF31" i="49"/>
  <c r="AG31" i="49" s="1"/>
  <c r="F31" i="49"/>
  <c r="AL31" i="49" s="1"/>
  <c r="E31" i="49"/>
  <c r="D31" i="49"/>
  <c r="C31" i="49"/>
  <c r="B31" i="49"/>
  <c r="BB30" i="49"/>
  <c r="AZ30" i="49"/>
  <c r="AY30" i="49"/>
  <c r="AX30" i="49"/>
  <c r="AW30" i="49"/>
  <c r="AV30" i="49"/>
  <c r="AU30" i="49"/>
  <c r="AT30" i="49"/>
  <c r="AS30" i="49"/>
  <c r="AR30" i="49"/>
  <c r="AQ30" i="49"/>
  <c r="AP30" i="49"/>
  <c r="AO30" i="49"/>
  <c r="AK30" i="49"/>
  <c r="AH30" i="49"/>
  <c r="AF30" i="49"/>
  <c r="AG30" i="49" s="1"/>
  <c r="F30" i="49"/>
  <c r="E30" i="49"/>
  <c r="D30" i="49"/>
  <c r="C30" i="49"/>
  <c r="B30" i="49"/>
  <c r="BB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M29" i="49"/>
  <c r="AL29" i="49"/>
  <c r="AK29" i="49"/>
  <c r="AH29" i="49"/>
  <c r="AF29" i="49"/>
  <c r="AG29" i="49" s="1"/>
  <c r="F29" i="49"/>
  <c r="E29" i="49"/>
  <c r="D29" i="49"/>
  <c r="C29" i="49"/>
  <c r="B29" i="49"/>
  <c r="BB28" i="49"/>
  <c r="AZ28" i="49"/>
  <c r="AY28" i="49"/>
  <c r="AX28" i="49"/>
  <c r="AW28" i="49"/>
  <c r="AV28" i="49"/>
  <c r="AU28" i="49"/>
  <c r="AT28" i="49"/>
  <c r="AS28" i="49"/>
  <c r="AR28" i="49"/>
  <c r="AQ28" i="49"/>
  <c r="AP28" i="49"/>
  <c r="AO28" i="49"/>
  <c r="AM28" i="49"/>
  <c r="AL28" i="49"/>
  <c r="AK28" i="49"/>
  <c r="AH28" i="49"/>
  <c r="AF28" i="49"/>
  <c r="AG28" i="49" s="1"/>
  <c r="F28" i="49"/>
  <c r="E28" i="49"/>
  <c r="D28" i="49"/>
  <c r="C28" i="49"/>
  <c r="B28" i="49"/>
  <c r="BB27" i="49"/>
  <c r="AZ27" i="49"/>
  <c r="AY27" i="49"/>
  <c r="AX27" i="49"/>
  <c r="AW27" i="49"/>
  <c r="AV27" i="49"/>
  <c r="AU27" i="49"/>
  <c r="AT27" i="49"/>
  <c r="AS27" i="49"/>
  <c r="AR27" i="49"/>
  <c r="AQ27" i="49"/>
  <c r="AP27" i="49"/>
  <c r="AO27" i="49"/>
  <c r="AM27" i="49"/>
  <c r="AK27" i="49"/>
  <c r="AH27" i="49"/>
  <c r="AF27" i="49"/>
  <c r="AG27" i="49" s="1"/>
  <c r="F27" i="49"/>
  <c r="AL27" i="49" s="1"/>
  <c r="E27" i="49"/>
  <c r="D27" i="49"/>
  <c r="C27" i="49"/>
  <c r="B27" i="49"/>
  <c r="BB26" i="49"/>
  <c r="AZ26" i="49"/>
  <c r="AY26" i="49"/>
  <c r="AX26" i="49"/>
  <c r="AW26" i="49"/>
  <c r="AV26" i="49"/>
  <c r="AU26" i="49"/>
  <c r="AT26" i="49"/>
  <c r="AS26" i="49"/>
  <c r="AR26" i="49"/>
  <c r="AQ26" i="49"/>
  <c r="AP26" i="49"/>
  <c r="AO26" i="49"/>
  <c r="AK26" i="49"/>
  <c r="AH26" i="49"/>
  <c r="AF26" i="49"/>
  <c r="AG26" i="49" s="1"/>
  <c r="F26" i="49"/>
  <c r="E26" i="49"/>
  <c r="D26" i="49"/>
  <c r="C26" i="49"/>
  <c r="B26" i="49"/>
  <c r="BB25" i="49"/>
  <c r="AZ25" i="49"/>
  <c r="AY25" i="49"/>
  <c r="AX25" i="49"/>
  <c r="AW25" i="49"/>
  <c r="AV25" i="49"/>
  <c r="AU25" i="49"/>
  <c r="AT25" i="49"/>
  <c r="AS25" i="49"/>
  <c r="AR25" i="49"/>
  <c r="AQ25" i="49"/>
  <c r="AP25" i="49"/>
  <c r="AO25" i="49"/>
  <c r="AM25" i="49"/>
  <c r="AL25" i="49"/>
  <c r="AK25" i="49"/>
  <c r="AH25" i="49"/>
  <c r="AF25" i="49"/>
  <c r="AG25" i="49" s="1"/>
  <c r="F25" i="49"/>
  <c r="E25" i="49"/>
  <c r="D25" i="49"/>
  <c r="C25" i="49"/>
  <c r="B25" i="49"/>
  <c r="BB24" i="49"/>
  <c r="AZ24" i="49"/>
  <c r="AY24" i="49"/>
  <c r="AX24" i="49"/>
  <c r="AW24" i="49"/>
  <c r="AV24" i="49"/>
  <c r="AU24" i="49"/>
  <c r="AT24" i="49"/>
  <c r="AS24" i="49"/>
  <c r="AR24" i="49"/>
  <c r="AQ24" i="49"/>
  <c r="AP24" i="49"/>
  <c r="AO24" i="49"/>
  <c r="AM24" i="49"/>
  <c r="AL24" i="49"/>
  <c r="AK24" i="49"/>
  <c r="AH24" i="49"/>
  <c r="AF24" i="49"/>
  <c r="AG24" i="49" s="1"/>
  <c r="F24" i="49"/>
  <c r="E24" i="49"/>
  <c r="D24" i="49"/>
  <c r="C24" i="49"/>
  <c r="B24" i="49"/>
  <c r="BB23" i="49"/>
  <c r="AZ23" i="49"/>
  <c r="AY23" i="49"/>
  <c r="AX23" i="49"/>
  <c r="AW23" i="49"/>
  <c r="AV23" i="49"/>
  <c r="AU23" i="49"/>
  <c r="AT23" i="49"/>
  <c r="AS23" i="49"/>
  <c r="AR23" i="49"/>
  <c r="AQ23" i="49"/>
  <c r="AP23" i="49"/>
  <c r="AO23" i="49"/>
  <c r="AM23" i="49"/>
  <c r="AK23" i="49"/>
  <c r="AH23" i="49"/>
  <c r="AF23" i="49"/>
  <c r="AG23" i="49" s="1"/>
  <c r="F23" i="49"/>
  <c r="AL23" i="49" s="1"/>
  <c r="E23" i="49"/>
  <c r="D23" i="49"/>
  <c r="C23" i="49"/>
  <c r="B23" i="49"/>
  <c r="BB22" i="49"/>
  <c r="AZ22" i="49"/>
  <c r="AY22" i="49"/>
  <c r="AX22" i="49"/>
  <c r="AW22" i="49"/>
  <c r="AV22" i="49"/>
  <c r="AU22" i="49"/>
  <c r="AT22" i="49"/>
  <c r="AS22" i="49"/>
  <c r="AR22" i="49"/>
  <c r="AQ22" i="49"/>
  <c r="AP22" i="49"/>
  <c r="AO22" i="49"/>
  <c r="AK22" i="49"/>
  <c r="AH22" i="49"/>
  <c r="AF22" i="49"/>
  <c r="AG22" i="49" s="1"/>
  <c r="F22" i="49"/>
  <c r="E22" i="49"/>
  <c r="D22" i="49"/>
  <c r="C22" i="49"/>
  <c r="B22" i="49"/>
  <c r="BB21" i="49"/>
  <c r="AZ21" i="49"/>
  <c r="AY21" i="49"/>
  <c r="AX21" i="49"/>
  <c r="AW21" i="49"/>
  <c r="AV21" i="49"/>
  <c r="AU21" i="49"/>
  <c r="AT21" i="49"/>
  <c r="AS21" i="49"/>
  <c r="AR21" i="49"/>
  <c r="AQ21" i="49"/>
  <c r="AP21" i="49"/>
  <c r="AO21" i="49"/>
  <c r="AK21" i="49"/>
  <c r="AH21" i="49"/>
  <c r="AF21" i="49"/>
  <c r="AG21" i="49" s="1"/>
  <c r="F21" i="49"/>
  <c r="E21" i="49"/>
  <c r="D21" i="49"/>
  <c r="C21" i="49"/>
  <c r="B21" i="49"/>
  <c r="BB20" i="49"/>
  <c r="AZ20" i="49"/>
  <c r="AY20" i="49"/>
  <c r="AX20" i="49"/>
  <c r="AW20" i="49"/>
  <c r="AV20" i="49"/>
  <c r="AU20" i="49"/>
  <c r="AT20" i="49"/>
  <c r="AS20" i="49"/>
  <c r="AR20" i="49"/>
  <c r="AQ20" i="49"/>
  <c r="AP20" i="49"/>
  <c r="AO20" i="49"/>
  <c r="AM20" i="49"/>
  <c r="AL20" i="49"/>
  <c r="AK20" i="49"/>
  <c r="AH20" i="49"/>
  <c r="AF20" i="49"/>
  <c r="AG20" i="49" s="1"/>
  <c r="F20" i="49"/>
  <c r="E20" i="49"/>
  <c r="D20" i="49"/>
  <c r="C20" i="49"/>
  <c r="B20" i="49"/>
  <c r="BB19" i="49"/>
  <c r="AZ19" i="49"/>
  <c r="AY19" i="49"/>
  <c r="AX19" i="49"/>
  <c r="AW19" i="49"/>
  <c r="AV19" i="49"/>
  <c r="AU19" i="49"/>
  <c r="AT19" i="49"/>
  <c r="AS19" i="49"/>
  <c r="AR19" i="49"/>
  <c r="AQ19" i="49"/>
  <c r="AP19" i="49"/>
  <c r="AO19" i="49"/>
  <c r="AM19" i="49"/>
  <c r="AK19" i="49"/>
  <c r="AH19" i="49"/>
  <c r="AF19" i="49"/>
  <c r="AG19" i="49" s="1"/>
  <c r="F19" i="49"/>
  <c r="AL19" i="49" s="1"/>
  <c r="E19" i="49"/>
  <c r="D19" i="49"/>
  <c r="C19" i="49"/>
  <c r="B19" i="49"/>
  <c r="BB18" i="49"/>
  <c r="AZ18" i="49"/>
  <c r="AY18" i="49"/>
  <c r="AX18" i="49"/>
  <c r="AW18" i="49"/>
  <c r="AV18" i="49"/>
  <c r="AU18" i="49"/>
  <c r="AT18" i="49"/>
  <c r="AS18" i="49"/>
  <c r="AR18" i="49"/>
  <c r="AQ18" i="49"/>
  <c r="AP18" i="49"/>
  <c r="AO18" i="49"/>
  <c r="AK18" i="49"/>
  <c r="AH18" i="49"/>
  <c r="AF18" i="49"/>
  <c r="AG18" i="49" s="1"/>
  <c r="F18" i="49"/>
  <c r="E18" i="49"/>
  <c r="D18" i="49"/>
  <c r="C18" i="49"/>
  <c r="B18" i="49"/>
  <c r="BB17" i="49"/>
  <c r="AZ17" i="49"/>
  <c r="AY17" i="49"/>
  <c r="AX17" i="49"/>
  <c r="AW17" i="49"/>
  <c r="AV17" i="49"/>
  <c r="AU17" i="49"/>
  <c r="AT17" i="49"/>
  <c r="AS17" i="49"/>
  <c r="AR17" i="49"/>
  <c r="AQ17" i="49"/>
  <c r="AP17" i="49"/>
  <c r="AO17" i="49"/>
  <c r="AL17" i="49"/>
  <c r="AK17" i="49"/>
  <c r="AH17" i="49"/>
  <c r="AF17" i="49"/>
  <c r="AG17" i="49" s="1"/>
  <c r="F17" i="49"/>
  <c r="E17" i="49"/>
  <c r="D17" i="49"/>
  <c r="C17" i="49"/>
  <c r="B17" i="49"/>
  <c r="BB16" i="49"/>
  <c r="AZ16" i="49"/>
  <c r="AY16" i="49"/>
  <c r="AX16" i="49"/>
  <c r="AW16" i="49"/>
  <c r="AV16" i="49"/>
  <c r="AU16" i="49"/>
  <c r="AT16" i="49"/>
  <c r="AS16" i="49"/>
  <c r="AR16" i="49"/>
  <c r="AQ16" i="49"/>
  <c r="AP16" i="49"/>
  <c r="AO16" i="49"/>
  <c r="AM16" i="49"/>
  <c r="AL16" i="49"/>
  <c r="AK16" i="49"/>
  <c r="AH16" i="49"/>
  <c r="AF16" i="49"/>
  <c r="AG16" i="49" s="1"/>
  <c r="F16" i="49"/>
  <c r="E16" i="49"/>
  <c r="D16" i="49"/>
  <c r="C16" i="49"/>
  <c r="B16" i="49"/>
  <c r="BB15" i="49"/>
  <c r="AZ15" i="49"/>
  <c r="AY15" i="49"/>
  <c r="AX15" i="49"/>
  <c r="AW15" i="49"/>
  <c r="AV15" i="49"/>
  <c r="AU15" i="49"/>
  <c r="AT15" i="49"/>
  <c r="AS15" i="49"/>
  <c r="AR15" i="49"/>
  <c r="AQ15" i="49"/>
  <c r="AP15" i="49"/>
  <c r="AO15" i="49"/>
  <c r="AM15" i="49"/>
  <c r="AK15" i="49"/>
  <c r="AH15" i="49"/>
  <c r="AF15" i="49"/>
  <c r="AG15" i="49" s="1"/>
  <c r="F15" i="49"/>
  <c r="AL15" i="49" s="1"/>
  <c r="E15" i="49"/>
  <c r="D15" i="49"/>
  <c r="C15" i="49"/>
  <c r="B15" i="49"/>
  <c r="BB14" i="49"/>
  <c r="AZ14" i="49"/>
  <c r="AY14" i="49"/>
  <c r="AX14" i="49"/>
  <c r="AW14" i="49"/>
  <c r="AV14" i="49"/>
  <c r="AU14" i="49"/>
  <c r="AT14" i="49"/>
  <c r="AS14" i="49"/>
  <c r="AR14" i="49"/>
  <c r="AQ14" i="49"/>
  <c r="AP14" i="49"/>
  <c r="AO14" i="49"/>
  <c r="AK14" i="49"/>
  <c r="AH14" i="49"/>
  <c r="AF14" i="49"/>
  <c r="AG14" i="49" s="1"/>
  <c r="F14" i="49"/>
  <c r="E14" i="49"/>
  <c r="D14" i="49"/>
  <c r="C14" i="49"/>
  <c r="B14" i="49"/>
  <c r="BB13" i="49"/>
  <c r="AZ13" i="49"/>
  <c r="AY13" i="49"/>
  <c r="AX13" i="49"/>
  <c r="AW13" i="49"/>
  <c r="AV13" i="49"/>
  <c r="AU13" i="49"/>
  <c r="AT13" i="49"/>
  <c r="AS13" i="49"/>
  <c r="AR13" i="49"/>
  <c r="AQ13" i="49"/>
  <c r="AP13" i="49"/>
  <c r="AO13" i="49"/>
  <c r="AL13" i="49"/>
  <c r="AK13" i="49"/>
  <c r="AH13" i="49"/>
  <c r="AF13" i="49"/>
  <c r="AG13" i="49" s="1"/>
  <c r="F13" i="49"/>
  <c r="E13" i="49"/>
  <c r="D13" i="49"/>
  <c r="C13" i="49"/>
  <c r="B13" i="49"/>
  <c r="BB12" i="49"/>
  <c r="AZ12" i="49"/>
  <c r="AY12" i="49"/>
  <c r="AX12" i="49"/>
  <c r="AW12" i="49"/>
  <c r="AV12" i="49"/>
  <c r="AU12" i="49"/>
  <c r="AT12" i="49"/>
  <c r="AS12" i="49"/>
  <c r="AR12" i="49"/>
  <c r="AQ12" i="49"/>
  <c r="AP12" i="49"/>
  <c r="AO12" i="49"/>
  <c r="AM12" i="49"/>
  <c r="AL12" i="49"/>
  <c r="AK12" i="49"/>
  <c r="AH12" i="49"/>
  <c r="AF12" i="49"/>
  <c r="AG12" i="49" s="1"/>
  <c r="F12" i="49"/>
  <c r="E12" i="49"/>
  <c r="D12" i="49"/>
  <c r="C12" i="49"/>
  <c r="B12" i="49"/>
  <c r="BB11" i="49"/>
  <c r="AZ11" i="49"/>
  <c r="AY11" i="49"/>
  <c r="AX11" i="49"/>
  <c r="AW11" i="49"/>
  <c r="AV11" i="49"/>
  <c r="AU11" i="49"/>
  <c r="AT11" i="49"/>
  <c r="AS11" i="49"/>
  <c r="AR11" i="49"/>
  <c r="AQ11" i="49"/>
  <c r="AP11" i="49"/>
  <c r="AO11" i="49"/>
  <c r="AK11" i="49"/>
  <c r="AH11" i="49"/>
  <c r="AF11" i="49"/>
  <c r="AG11" i="49" s="1"/>
  <c r="F11" i="49"/>
  <c r="AL11" i="49" s="1"/>
  <c r="E11" i="49"/>
  <c r="D11" i="49"/>
  <c r="C11" i="49"/>
  <c r="B11" i="49"/>
  <c r="BB10" i="49"/>
  <c r="AZ10" i="49"/>
  <c r="AY10" i="49"/>
  <c r="AX10" i="49"/>
  <c r="AW10" i="49"/>
  <c r="AV10" i="49"/>
  <c r="AU10" i="49"/>
  <c r="AT10" i="49"/>
  <c r="AS10" i="49"/>
  <c r="AR10" i="49"/>
  <c r="AQ10" i="49"/>
  <c r="AP10" i="49"/>
  <c r="AO10" i="49"/>
  <c r="AK10" i="49"/>
  <c r="F10" i="49"/>
  <c r="E10" i="49"/>
  <c r="D10" i="49"/>
  <c r="C10" i="49"/>
  <c r="B10" i="49"/>
  <c r="BB9" i="49"/>
  <c r="AZ9" i="49"/>
  <c r="AY9" i="49"/>
  <c r="AX9" i="49"/>
  <c r="AW9" i="49"/>
  <c r="AV9" i="49"/>
  <c r="AU9" i="49"/>
  <c r="AT9" i="49"/>
  <c r="AS9" i="49"/>
  <c r="AR9" i="49"/>
  <c r="AQ9" i="49"/>
  <c r="AP9" i="49"/>
  <c r="AO9" i="49"/>
  <c r="AK9" i="49"/>
  <c r="AH9" i="49"/>
  <c r="AF9" i="49"/>
  <c r="AG9" i="49" s="1"/>
  <c r="F9" i="49"/>
  <c r="E9" i="49"/>
  <c r="D9" i="49"/>
  <c r="C9" i="49"/>
  <c r="B9" i="49"/>
  <c r="BB8" i="49"/>
  <c r="AZ8" i="49"/>
  <c r="AY8" i="49"/>
  <c r="AX8" i="49"/>
  <c r="AW8" i="49"/>
  <c r="AV8" i="49"/>
  <c r="AU8" i="49"/>
  <c r="AT8" i="49"/>
  <c r="AS8" i="49"/>
  <c r="AR8" i="49"/>
  <c r="AQ8" i="49"/>
  <c r="AP8" i="49"/>
  <c r="AO8" i="49"/>
  <c r="AK8" i="49"/>
  <c r="F8" i="49"/>
  <c r="E8" i="49"/>
  <c r="D8" i="49"/>
  <c r="C8" i="49"/>
  <c r="B8" i="49"/>
  <c r="AH2" i="49"/>
  <c r="A3" i="49" s="1"/>
  <c r="D2" i="49"/>
  <c r="AK9" i="48"/>
  <c r="AL9" i="48"/>
  <c r="AM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AK10" i="48"/>
  <c r="AL10" i="48"/>
  <c r="AM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AK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AK12" i="48"/>
  <c r="AL12" i="48"/>
  <c r="AM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AK13" i="48"/>
  <c r="AL13" i="48"/>
  <c r="AM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AK14" i="48"/>
  <c r="AL14" i="48"/>
  <c r="AM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AK15" i="48"/>
  <c r="AL15" i="48"/>
  <c r="AM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AK16" i="48"/>
  <c r="AL16" i="48"/>
  <c r="AM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AK17" i="48"/>
  <c r="AL17" i="48"/>
  <c r="AM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AK18" i="48"/>
  <c r="AL18" i="48"/>
  <c r="AM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AK19" i="48"/>
  <c r="AL19" i="48"/>
  <c r="AM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AK20" i="48"/>
  <c r="AL20" i="48"/>
  <c r="AM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AK21" i="48"/>
  <c r="AL21" i="48"/>
  <c r="AM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AK22" i="48"/>
  <c r="AL22" i="48"/>
  <c r="AM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AK23" i="48"/>
  <c r="AL23" i="48"/>
  <c r="AM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AK24" i="48"/>
  <c r="AL24" i="48"/>
  <c r="AM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AK25" i="48"/>
  <c r="AL25" i="48"/>
  <c r="AM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AK26" i="48"/>
  <c r="AL26" i="48"/>
  <c r="AM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AK27" i="48"/>
  <c r="AL27" i="48"/>
  <c r="AM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AK28" i="48"/>
  <c r="AL28" i="48"/>
  <c r="AM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AK29" i="48"/>
  <c r="AL29" i="48"/>
  <c r="AM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AK30" i="48"/>
  <c r="AL30" i="48"/>
  <c r="AM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AK31" i="48"/>
  <c r="AL31" i="48"/>
  <c r="AM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AK32" i="48"/>
  <c r="AL32" i="48"/>
  <c r="AM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AK33" i="48"/>
  <c r="AL33" i="48"/>
  <c r="AM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AW8" i="48"/>
  <c r="F36" i="48"/>
  <c r="E36" i="48"/>
  <c r="D36" i="48"/>
  <c r="C36" i="48"/>
  <c r="B36" i="48"/>
  <c r="F35" i="48"/>
  <c r="E35" i="48"/>
  <c r="D35" i="48"/>
  <c r="C35" i="48"/>
  <c r="B35" i="48"/>
  <c r="F34" i="48"/>
  <c r="E34" i="48"/>
  <c r="D34" i="48"/>
  <c r="C34" i="48"/>
  <c r="B34" i="48"/>
  <c r="BB33" i="48"/>
  <c r="AH33" i="48"/>
  <c r="AF33" i="48"/>
  <c r="AG33" i="48" s="1"/>
  <c r="F33" i="48"/>
  <c r="E33" i="48"/>
  <c r="D33" i="48"/>
  <c r="C33" i="48"/>
  <c r="B33" i="48"/>
  <c r="BB32" i="48"/>
  <c r="AH32" i="48"/>
  <c r="AF32" i="48"/>
  <c r="AG32" i="48" s="1"/>
  <c r="F32" i="48"/>
  <c r="E32" i="48"/>
  <c r="D32" i="48"/>
  <c r="C32" i="48"/>
  <c r="B32" i="48"/>
  <c r="BB31" i="48"/>
  <c r="AH31" i="48"/>
  <c r="AF31" i="48"/>
  <c r="AG31" i="48" s="1"/>
  <c r="F31" i="48"/>
  <c r="E31" i="48"/>
  <c r="D31" i="48"/>
  <c r="C31" i="48"/>
  <c r="B31" i="48"/>
  <c r="BB30" i="48"/>
  <c r="AH30" i="48"/>
  <c r="AF30" i="48"/>
  <c r="AG30" i="48" s="1"/>
  <c r="F30" i="48"/>
  <c r="E30" i="48"/>
  <c r="D30" i="48"/>
  <c r="C30" i="48"/>
  <c r="B30" i="48"/>
  <c r="BB29" i="48"/>
  <c r="AH29" i="48"/>
  <c r="AF29" i="48"/>
  <c r="AG29" i="48" s="1"/>
  <c r="F29" i="48"/>
  <c r="E29" i="48"/>
  <c r="D29" i="48"/>
  <c r="C29" i="48"/>
  <c r="B29" i="48"/>
  <c r="BB28" i="48"/>
  <c r="AH28" i="48"/>
  <c r="AF28" i="48"/>
  <c r="AG28" i="48" s="1"/>
  <c r="F28" i="48"/>
  <c r="E28" i="48"/>
  <c r="D28" i="48"/>
  <c r="C28" i="48"/>
  <c r="B28" i="48"/>
  <c r="BB27" i="48"/>
  <c r="AH27" i="48"/>
  <c r="AF27" i="48"/>
  <c r="AG27" i="48" s="1"/>
  <c r="F27" i="48"/>
  <c r="E27" i="48"/>
  <c r="D27" i="48"/>
  <c r="C27" i="48"/>
  <c r="B27" i="48"/>
  <c r="BB26" i="48"/>
  <c r="AH26" i="48"/>
  <c r="AF26" i="48"/>
  <c r="AG26" i="48" s="1"/>
  <c r="F26" i="48"/>
  <c r="E26" i="48"/>
  <c r="D26" i="48"/>
  <c r="C26" i="48"/>
  <c r="B26" i="48"/>
  <c r="BB25" i="48"/>
  <c r="AH25" i="48"/>
  <c r="AF25" i="48"/>
  <c r="AG25" i="48" s="1"/>
  <c r="F25" i="48"/>
  <c r="E25" i="48"/>
  <c r="D25" i="48"/>
  <c r="C25" i="48"/>
  <c r="B25" i="48"/>
  <c r="BB24" i="48"/>
  <c r="AH24" i="48"/>
  <c r="AF24" i="48"/>
  <c r="AG24" i="48" s="1"/>
  <c r="F24" i="48"/>
  <c r="E24" i="48"/>
  <c r="D24" i="48"/>
  <c r="C24" i="48"/>
  <c r="B24" i="48"/>
  <c r="BB23" i="48"/>
  <c r="AH23" i="48"/>
  <c r="AF23" i="48"/>
  <c r="AG23" i="48" s="1"/>
  <c r="F23" i="48"/>
  <c r="E23" i="48"/>
  <c r="D23" i="48"/>
  <c r="C23" i="48"/>
  <c r="B23" i="48"/>
  <c r="BB22" i="48"/>
  <c r="AH22" i="48"/>
  <c r="AF22" i="48"/>
  <c r="AG22" i="48" s="1"/>
  <c r="F22" i="48"/>
  <c r="E22" i="48"/>
  <c r="D22" i="48"/>
  <c r="C22" i="48"/>
  <c r="B22" i="48"/>
  <c r="BB21" i="48"/>
  <c r="AH21" i="48"/>
  <c r="AF21" i="48"/>
  <c r="AG21" i="48" s="1"/>
  <c r="F21" i="48"/>
  <c r="E21" i="48"/>
  <c r="D21" i="48"/>
  <c r="C21" i="48"/>
  <c r="B21" i="48"/>
  <c r="BB20" i="48"/>
  <c r="AH20" i="48"/>
  <c r="AF20" i="48"/>
  <c r="AG20" i="48" s="1"/>
  <c r="F20" i="48"/>
  <c r="E20" i="48"/>
  <c r="D20" i="48"/>
  <c r="C20" i="48"/>
  <c r="B20" i="48"/>
  <c r="BB19" i="48"/>
  <c r="AH19" i="48"/>
  <c r="AF19" i="48"/>
  <c r="AG19" i="48" s="1"/>
  <c r="F19" i="48"/>
  <c r="E19" i="48"/>
  <c r="D19" i="48"/>
  <c r="C19" i="48"/>
  <c r="B19" i="48"/>
  <c r="BB18" i="48"/>
  <c r="AH18" i="48"/>
  <c r="AF18" i="48"/>
  <c r="AG18" i="48" s="1"/>
  <c r="F18" i="48"/>
  <c r="E18" i="48"/>
  <c r="D18" i="48"/>
  <c r="C18" i="48"/>
  <c r="B18" i="48"/>
  <c r="BB17" i="48"/>
  <c r="AH17" i="48"/>
  <c r="AF17" i="48"/>
  <c r="AG17" i="48" s="1"/>
  <c r="F17" i="48"/>
  <c r="E17" i="48"/>
  <c r="D17" i="48"/>
  <c r="C17" i="48"/>
  <c r="B17" i="48"/>
  <c r="BB16" i="48"/>
  <c r="AH16" i="48"/>
  <c r="AF16" i="48"/>
  <c r="AG16" i="48" s="1"/>
  <c r="F16" i="48"/>
  <c r="E16" i="48"/>
  <c r="D16" i="48"/>
  <c r="C16" i="48"/>
  <c r="B16" i="48"/>
  <c r="BB15" i="48"/>
  <c r="AH15" i="48"/>
  <c r="AF15" i="48"/>
  <c r="AG15" i="48" s="1"/>
  <c r="F15" i="48"/>
  <c r="E15" i="48"/>
  <c r="D15" i="48"/>
  <c r="C15" i="48"/>
  <c r="B15" i="48"/>
  <c r="BB14" i="48"/>
  <c r="AH14" i="48"/>
  <c r="AF14" i="48"/>
  <c r="AG14" i="48" s="1"/>
  <c r="F14" i="48"/>
  <c r="E14" i="48"/>
  <c r="D14" i="48"/>
  <c r="C14" i="48"/>
  <c r="B14" i="48"/>
  <c r="BB13" i="48"/>
  <c r="AH13" i="48"/>
  <c r="AF13" i="48"/>
  <c r="AG13" i="48" s="1"/>
  <c r="F13" i="48"/>
  <c r="E13" i="48"/>
  <c r="D13" i="48"/>
  <c r="C13" i="48"/>
  <c r="B13" i="48"/>
  <c r="BB12" i="48"/>
  <c r="AH12" i="48"/>
  <c r="AF12" i="48"/>
  <c r="AG12" i="48" s="1"/>
  <c r="F12" i="48"/>
  <c r="E12" i="48"/>
  <c r="D12" i="48"/>
  <c r="C12" i="48"/>
  <c r="B12" i="48"/>
  <c r="BB11" i="48"/>
  <c r="AH11" i="48"/>
  <c r="AF11" i="48"/>
  <c r="AG11" i="48" s="1"/>
  <c r="F11" i="48"/>
  <c r="E11" i="48"/>
  <c r="D11" i="48"/>
  <c r="C11" i="48"/>
  <c r="B11" i="48"/>
  <c r="BB10" i="48"/>
  <c r="F10" i="48"/>
  <c r="E10" i="48"/>
  <c r="D10" i="48"/>
  <c r="C10" i="48"/>
  <c r="B10" i="48"/>
  <c r="BB9" i="48"/>
  <c r="AH9" i="48"/>
  <c r="AF9" i="48"/>
  <c r="AG9" i="48" s="1"/>
  <c r="F9" i="48"/>
  <c r="E9" i="48"/>
  <c r="D9" i="48"/>
  <c r="C9" i="48"/>
  <c r="B9" i="48"/>
  <c r="BB8" i="48"/>
  <c r="AZ8" i="48"/>
  <c r="AY8" i="48"/>
  <c r="AX8" i="48"/>
  <c r="AV8" i="48"/>
  <c r="AU8" i="48"/>
  <c r="AT8" i="48"/>
  <c r="AS8" i="48"/>
  <c r="AR8" i="48"/>
  <c r="AQ8" i="48"/>
  <c r="AP8" i="48"/>
  <c r="AO8" i="48"/>
  <c r="AK8" i="48"/>
  <c r="F8" i="48"/>
  <c r="AJ8" i="48" s="1"/>
  <c r="E8" i="48"/>
  <c r="D8" i="48"/>
  <c r="C8" i="48"/>
  <c r="B8" i="48"/>
  <c r="AH2" i="48"/>
  <c r="A3" i="48" s="1"/>
  <c r="D2" i="48"/>
  <c r="AJ8" i="52" l="1"/>
  <c r="AJ8" i="57"/>
  <c r="AJ8" i="49"/>
  <c r="AL8" i="49"/>
  <c r="AM8" i="50"/>
  <c r="AM8" i="57"/>
  <c r="AL8" i="48"/>
  <c r="AL8" i="52"/>
  <c r="AM8" i="48"/>
  <c r="AL8" i="55"/>
  <c r="AJ8" i="53"/>
  <c r="AL8" i="51"/>
  <c r="AM8" i="51"/>
  <c r="AM8" i="54"/>
  <c r="AL8" i="56"/>
  <c r="AM8" i="52"/>
  <c r="AM11" i="50"/>
  <c r="AM11" i="55"/>
  <c r="AM11" i="54"/>
  <c r="AM11" i="52"/>
  <c r="AM11" i="51"/>
  <c r="AM11" i="48"/>
  <c r="AM11" i="53"/>
  <c r="AL11" i="48"/>
  <c r="AM11" i="56"/>
  <c r="AL11" i="57"/>
  <c r="AM11" i="57"/>
  <c r="AM11" i="49"/>
  <c r="AM11" i="11"/>
  <c r="AL8" i="11"/>
  <c r="AL12" i="11"/>
  <c r="AL16" i="11"/>
  <c r="AL20" i="11"/>
  <c r="AL24" i="11"/>
  <c r="AL28" i="11"/>
  <c r="AM8" i="11"/>
  <c r="AM12" i="11"/>
  <c r="AM16" i="11"/>
  <c r="AM20" i="11"/>
  <c r="AM24" i="11"/>
  <c r="AM28" i="11"/>
  <c r="AM32" i="11"/>
  <c r="AL9" i="11"/>
  <c r="AL10" i="11"/>
  <c r="AL14" i="11"/>
  <c r="AL18" i="11"/>
  <c r="AL22" i="11"/>
  <c r="AL26" i="11"/>
  <c r="AL30" i="11"/>
  <c r="AM11" i="58"/>
  <c r="AM15" i="58"/>
  <c r="AM19" i="58"/>
  <c r="AM23" i="58"/>
  <c r="AM27" i="58"/>
  <c r="AM31" i="58"/>
  <c r="AL8" i="58"/>
  <c r="AL12" i="58"/>
  <c r="AL16" i="58"/>
  <c r="AL20" i="58"/>
  <c r="AL24" i="58"/>
  <c r="AL28" i="58"/>
  <c r="AM8" i="58"/>
  <c r="AM12" i="58"/>
  <c r="AM16" i="58"/>
  <c r="AM20" i="58"/>
  <c r="AM24" i="58"/>
  <c r="AM28" i="58"/>
  <c r="AM32" i="58"/>
  <c r="AL9" i="58"/>
  <c r="AL13" i="58"/>
  <c r="AL17" i="58"/>
  <c r="AL21" i="58"/>
  <c r="AL25" i="58"/>
  <c r="AL29" i="58"/>
  <c r="AL33" i="58"/>
  <c r="AM9" i="58"/>
  <c r="AM33" i="58"/>
  <c r="AL10" i="58"/>
  <c r="AL14" i="58"/>
  <c r="AL18" i="58"/>
  <c r="AL22" i="58"/>
  <c r="AL26" i="58"/>
  <c r="AL30" i="58"/>
  <c r="AM10" i="58"/>
  <c r="AM14" i="58"/>
  <c r="AM18" i="58"/>
  <c r="AM22" i="58"/>
  <c r="AM26" i="58"/>
  <c r="AM30" i="58"/>
  <c r="AL9" i="57"/>
  <c r="AL13" i="57"/>
  <c r="AL17" i="57"/>
  <c r="AL21" i="57"/>
  <c r="AL25" i="57"/>
  <c r="AL29" i="57"/>
  <c r="AL33" i="57"/>
  <c r="AM9" i="57"/>
  <c r="AM13" i="57"/>
  <c r="AM17" i="57"/>
  <c r="AM21" i="57"/>
  <c r="AM25" i="57"/>
  <c r="AM29" i="57"/>
  <c r="AM33" i="57"/>
  <c r="AL10" i="57"/>
  <c r="AL14" i="57"/>
  <c r="AL18" i="57"/>
  <c r="AL22" i="57"/>
  <c r="AL26" i="57"/>
  <c r="AL30" i="57"/>
  <c r="AM10" i="57"/>
  <c r="AM14" i="57"/>
  <c r="AM18" i="57"/>
  <c r="AM22" i="57"/>
  <c r="AM26" i="57"/>
  <c r="AM30" i="57"/>
  <c r="AM8" i="56"/>
  <c r="AM12" i="56"/>
  <c r="AM16" i="56"/>
  <c r="AM20" i="56"/>
  <c r="AM24" i="56"/>
  <c r="AM28" i="56"/>
  <c r="AL9" i="56"/>
  <c r="AL13" i="56"/>
  <c r="AL17" i="56"/>
  <c r="AL21" i="56"/>
  <c r="AL25" i="56"/>
  <c r="AL29" i="56"/>
  <c r="AL33" i="56"/>
  <c r="AM9" i="56"/>
  <c r="AM13" i="56"/>
  <c r="AM17" i="56"/>
  <c r="AM21" i="56"/>
  <c r="AM25" i="56"/>
  <c r="AM29" i="56"/>
  <c r="AM33" i="56"/>
  <c r="AL10" i="56"/>
  <c r="AL14" i="56"/>
  <c r="AL18" i="56"/>
  <c r="AL22" i="56"/>
  <c r="AL26" i="56"/>
  <c r="AL30" i="56"/>
  <c r="AM26" i="56"/>
  <c r="AM8" i="55"/>
  <c r="AM12" i="55"/>
  <c r="AM16" i="55"/>
  <c r="AM20" i="55"/>
  <c r="AM24" i="55"/>
  <c r="AL9" i="55"/>
  <c r="AL13" i="55"/>
  <c r="AL17" i="55"/>
  <c r="AL21" i="55"/>
  <c r="AL25" i="55"/>
  <c r="AL29" i="55"/>
  <c r="AL33" i="55"/>
  <c r="AM9" i="55"/>
  <c r="AM13" i="55"/>
  <c r="AM17" i="55"/>
  <c r="AM21" i="55"/>
  <c r="AM25" i="55"/>
  <c r="AM29" i="55"/>
  <c r="AL10" i="55"/>
  <c r="AL14" i="55"/>
  <c r="AL18" i="55"/>
  <c r="AL22" i="55"/>
  <c r="AL26" i="55"/>
  <c r="AL30" i="55"/>
  <c r="AM10" i="55"/>
  <c r="AM14" i="55"/>
  <c r="AM18" i="55"/>
  <c r="AM22" i="55"/>
  <c r="AM26" i="55"/>
  <c r="AM30" i="55"/>
  <c r="AL8" i="54"/>
  <c r="AL12" i="54"/>
  <c r="AL16" i="54"/>
  <c r="AL9" i="54"/>
  <c r="AM9" i="54"/>
  <c r="AL10" i="54"/>
  <c r="AL14" i="54"/>
  <c r="AL18" i="54"/>
  <c r="AL22" i="54"/>
  <c r="AL26" i="54"/>
  <c r="AL30" i="54"/>
  <c r="AM10" i="54"/>
  <c r="AM14" i="54"/>
  <c r="AM18" i="54"/>
  <c r="AM22" i="54"/>
  <c r="AM26" i="54"/>
  <c r="AM30" i="54"/>
  <c r="AL8" i="53"/>
  <c r="AL12" i="53"/>
  <c r="AL16" i="53"/>
  <c r="AL20" i="53"/>
  <c r="AL24" i="53"/>
  <c r="AL28" i="53"/>
  <c r="AM8" i="53"/>
  <c r="AM24" i="53"/>
  <c r="AM28" i="53"/>
  <c r="AL9" i="53"/>
  <c r="AL13" i="53"/>
  <c r="AL17" i="53"/>
  <c r="AL21" i="53"/>
  <c r="AL25" i="53"/>
  <c r="AL29" i="53"/>
  <c r="AL33" i="53"/>
  <c r="AM9" i="53"/>
  <c r="AM13" i="53"/>
  <c r="AM17" i="53"/>
  <c r="AM21" i="53"/>
  <c r="AM25" i="53"/>
  <c r="AM29" i="53"/>
  <c r="AM33" i="53"/>
  <c r="AL10" i="53"/>
  <c r="AL14" i="53"/>
  <c r="AL18" i="53"/>
  <c r="AL22" i="53"/>
  <c r="AL26" i="53"/>
  <c r="AL30" i="53"/>
  <c r="AL9" i="52"/>
  <c r="AL13" i="52"/>
  <c r="AL17" i="52"/>
  <c r="AL21" i="52"/>
  <c r="AL25" i="52"/>
  <c r="AL29" i="52"/>
  <c r="AL33" i="52"/>
  <c r="AM9" i="52"/>
  <c r="AM13" i="52"/>
  <c r="AM17" i="52"/>
  <c r="AM21" i="52"/>
  <c r="AM25" i="52"/>
  <c r="AM29" i="52"/>
  <c r="AM33" i="52"/>
  <c r="AL9" i="51"/>
  <c r="AL13" i="51"/>
  <c r="AL17" i="51"/>
  <c r="AL21" i="51"/>
  <c r="AL25" i="51"/>
  <c r="AL29" i="51"/>
  <c r="AL33" i="51"/>
  <c r="AM9" i="51"/>
  <c r="AM13" i="51"/>
  <c r="AM17" i="51"/>
  <c r="AM21" i="51"/>
  <c r="AM25" i="51"/>
  <c r="AM29" i="51"/>
  <c r="AM33" i="51"/>
  <c r="AL10" i="51"/>
  <c r="AL14" i="51"/>
  <c r="AL18" i="51"/>
  <c r="AL22" i="51"/>
  <c r="AL26" i="51"/>
  <c r="AL30" i="51"/>
  <c r="AM10" i="51"/>
  <c r="AM14" i="51"/>
  <c r="AL9" i="50"/>
  <c r="AL13" i="50"/>
  <c r="AL17" i="50"/>
  <c r="AL21" i="50"/>
  <c r="AL25" i="50"/>
  <c r="AL29" i="50"/>
  <c r="AL33" i="50"/>
  <c r="AM9" i="50"/>
  <c r="AM29" i="50"/>
  <c r="AL10" i="50"/>
  <c r="AL14" i="50"/>
  <c r="AL18" i="50"/>
  <c r="AL22" i="50"/>
  <c r="AL26" i="50"/>
  <c r="AL30" i="50"/>
  <c r="AM8" i="49"/>
  <c r="AL9" i="49"/>
  <c r="AL21" i="49"/>
  <c r="AM9" i="49"/>
  <c r="AM13" i="49"/>
  <c r="AM17" i="49"/>
  <c r="AM21" i="49"/>
  <c r="AL10" i="49"/>
  <c r="AL14" i="49"/>
  <c r="AL18" i="49"/>
  <c r="AL22" i="49"/>
  <c r="AL26" i="49"/>
  <c r="AL30" i="49"/>
  <c r="AM10" i="49"/>
  <c r="AM14" i="49"/>
  <c r="AM18" i="49"/>
  <c r="AM22" i="49"/>
  <c r="AM26" i="49"/>
  <c r="AM30" i="49"/>
  <c r="U12" i="4"/>
  <c r="U8" i="4" l="1"/>
  <c r="U9" i="4"/>
  <c r="U10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M8" i="4"/>
  <c r="M9" i="4"/>
  <c r="M10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X8" i="4"/>
  <c r="X9" i="4"/>
  <c r="X10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C69" i="10"/>
  <c r="AH8" i="11" l="1"/>
  <c r="AH8" i="57"/>
  <c r="AF8" i="11"/>
  <c r="AG8" i="11" s="1"/>
  <c r="AF8" i="57"/>
  <c r="AG8" i="57" s="1"/>
  <c r="AF8" i="51"/>
  <c r="AG8" i="51" s="1"/>
  <c r="AH8" i="52"/>
  <c r="AH8" i="49"/>
  <c r="AH8" i="48"/>
  <c r="AH8" i="55"/>
  <c r="AF8" i="52"/>
  <c r="AG8" i="52" s="1"/>
  <c r="AF8" i="49"/>
  <c r="AG8" i="49" s="1"/>
  <c r="AF8" i="48"/>
  <c r="AG8" i="48" s="1"/>
  <c r="AF8" i="55"/>
  <c r="AG8" i="55" s="1"/>
  <c r="AH8" i="50"/>
  <c r="AH8" i="56"/>
  <c r="AH8" i="54"/>
  <c r="AH8" i="53"/>
  <c r="AF8" i="50"/>
  <c r="AG8" i="50" s="1"/>
  <c r="AH8" i="51"/>
  <c r="AF8" i="56"/>
  <c r="AG8" i="56" s="1"/>
  <c r="AF8" i="54"/>
  <c r="AG8" i="54" s="1"/>
  <c r="AF8" i="53"/>
  <c r="AG8" i="53" s="1"/>
  <c r="AH8" i="58"/>
  <c r="AF8" i="58"/>
  <c r="AG8" i="58" s="1"/>
  <c r="AH10" i="57"/>
  <c r="AH10" i="11"/>
  <c r="AH10" i="54"/>
  <c r="AF10" i="48"/>
  <c r="AG10" i="48" s="1"/>
  <c r="AH10" i="55"/>
  <c r="AF10" i="54"/>
  <c r="AG10" i="54" s="1"/>
  <c r="AF10" i="11"/>
  <c r="AG10" i="11" s="1"/>
  <c r="AF10" i="57"/>
  <c r="AG10" i="57" s="1"/>
  <c r="AF10" i="55"/>
  <c r="AG10" i="55" s="1"/>
  <c r="AF10" i="50"/>
  <c r="AG10" i="50" s="1"/>
  <c r="AH10" i="49"/>
  <c r="AH10" i="58"/>
  <c r="AF10" i="58"/>
  <c r="AG10" i="58" s="1"/>
  <c r="AH10" i="53"/>
  <c r="AF10" i="51"/>
  <c r="AG10" i="51" s="1"/>
  <c r="AF10" i="53"/>
  <c r="AG10" i="53" s="1"/>
  <c r="AH10" i="52"/>
  <c r="AH10" i="51"/>
  <c r="AH10" i="56"/>
  <c r="AF10" i="52"/>
  <c r="AG10" i="52" s="1"/>
  <c r="AF10" i="56"/>
  <c r="AG10" i="56" s="1"/>
  <c r="AH10" i="48"/>
  <c r="AH10" i="50"/>
  <c r="AF10" i="49"/>
  <c r="AG10" i="4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Mohammed Sekkal</author>
    <author>Estelle Ollivier</author>
  </authors>
  <commentList>
    <comment ref="K7" authorId="0" shapeId="0" xr:uid="{00000000-0006-0000-0100-000001000000}">
      <text>
        <r>
          <rPr>
            <sz val="9"/>
            <color indexed="81"/>
            <rFont val="Tahoma"/>
            <family val="2"/>
          </rPr>
          <t>Les micro-entreprises sont dispensés d'annexe, autrement dit les entreprises qui ne dépassent pas deux des trois seuils suivants :
450 000 euros de total bilan,
900 000 euros de chiffre d’affaires net,
10 salariés en moyenne sur l’exercice.</t>
        </r>
      </text>
    </comment>
    <comment ref="N7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
des comptes de la micro entreprise ou du compte de résultat pour la petite entreprise (ordonnance n°2014-86 du 30 janvier 2014)</t>
        </r>
      </text>
    </comment>
    <comment ref="AE7" authorId="1" shapeId="0" xr:uid="{0B70152E-EA85-45CE-9ADC-1A8BF33981C4}">
      <text>
        <r>
          <rPr>
            <b/>
            <sz val="9"/>
            <color indexed="81"/>
            <rFont val="Tahoma"/>
            <charset val="1"/>
          </rPr>
          <t>Pas d'impact si exercice décalé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<sst xmlns="http://schemas.openxmlformats.org/spreadsheetml/2006/main" count="875" uniqueCount="166">
  <si>
    <t>Informations générales</t>
  </si>
  <si>
    <t>Informations fiscales</t>
  </si>
  <si>
    <t>Autres</t>
  </si>
  <si>
    <t>Resp</t>
  </si>
  <si>
    <t>Coll 1</t>
  </si>
  <si>
    <t>Coll 2</t>
  </si>
  <si>
    <t>Forme</t>
  </si>
  <si>
    <t>Date de clôture</t>
  </si>
  <si>
    <t>Régime de TVA</t>
  </si>
  <si>
    <t>TNS</t>
  </si>
  <si>
    <t>Renseigner ici les initiales des collaborateurs et responsables de dossiers</t>
  </si>
  <si>
    <t>Responsables</t>
  </si>
  <si>
    <t>Collaborateurs</t>
  </si>
  <si>
    <t>Resp 1</t>
  </si>
  <si>
    <t>Resp 2</t>
  </si>
  <si>
    <t>Resp 3</t>
  </si>
  <si>
    <t>Coll 3</t>
  </si>
  <si>
    <t>Resp 4</t>
  </si>
  <si>
    <t>Coll 4</t>
  </si>
  <si>
    <t>Resp 5</t>
  </si>
  <si>
    <t>Coll 5</t>
  </si>
  <si>
    <t>Resp 6</t>
  </si>
  <si>
    <t>Coll 6</t>
  </si>
  <si>
    <t>Resp 7</t>
  </si>
  <si>
    <t>Coll 7</t>
  </si>
  <si>
    <t>regime_tva</t>
  </si>
  <si>
    <t>SARL</t>
  </si>
  <si>
    <t>Réel mensuel</t>
  </si>
  <si>
    <t>SA</t>
  </si>
  <si>
    <t>Réel trimestriel</t>
  </si>
  <si>
    <t>SAS</t>
  </si>
  <si>
    <t>Acompte/CA12</t>
  </si>
  <si>
    <t>SCI</t>
  </si>
  <si>
    <t>BNC</t>
  </si>
  <si>
    <t>BIC</t>
  </si>
  <si>
    <t>Paramètres</t>
  </si>
  <si>
    <t>Formes juridiques</t>
  </si>
  <si>
    <t>Informations clients</t>
  </si>
  <si>
    <t>Association</t>
  </si>
  <si>
    <t>Informations générales (Rappel)</t>
  </si>
  <si>
    <t>Comptes annuels</t>
  </si>
  <si>
    <t xml:space="preserve">Période : </t>
  </si>
  <si>
    <t>Nom du client</t>
  </si>
  <si>
    <t>Date de clôture (jj/mm/aaaa)</t>
  </si>
  <si>
    <t>Juridique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</si>
  <si>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</si>
  <si>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</si>
  <si>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</si>
  <si>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</si>
  <si>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</si>
  <si>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</si>
  <si>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</si>
  <si>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</si>
  <si>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</si>
  <si>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</si>
  <si>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</si>
  <si>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</si>
  <si>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</si>
  <si>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TVA</t>
  </si>
  <si>
    <t>Échéances comptables et juridiques</t>
  </si>
  <si>
    <t>Échéances fiscales</t>
  </si>
  <si>
    <t>Liasse</t>
  </si>
  <si>
    <t>x</t>
  </si>
  <si>
    <t>CVAE</t>
  </si>
  <si>
    <t>CVAE 1330</t>
  </si>
  <si>
    <t>CVAE 1329</t>
  </si>
  <si>
    <t>2777-D</t>
  </si>
  <si>
    <t>IFU</t>
  </si>
  <si>
    <t>Versement de dividendes à prévoir</t>
  </si>
  <si>
    <t>C3S</t>
  </si>
  <si>
    <t>TVTS</t>
  </si>
  <si>
    <t>CFE
Acompte</t>
  </si>
  <si>
    <t>CFE
Solde</t>
  </si>
  <si>
    <t>Acompte IS</t>
  </si>
  <si>
    <t>Non concerné</t>
  </si>
  <si>
    <t>Vous pouvez ici personnaliser les données qui seront reprises dans les autres feuilles</t>
  </si>
  <si>
    <t>Mensuel</t>
  </si>
  <si>
    <t>Annuel</t>
  </si>
  <si>
    <t>Informations sociales</t>
  </si>
  <si>
    <t>CFE</t>
  </si>
  <si>
    <t>Etablissement de comptes annuels</t>
  </si>
  <si>
    <t>Code client</t>
  </si>
  <si>
    <t>Date de dépôt Liasse</t>
  </si>
  <si>
    <t>Date de dépôt solde IS</t>
  </si>
  <si>
    <t>Informations comptables et juridiques</t>
  </si>
  <si>
    <t>Technique
NE PAS TOUCHER</t>
  </si>
  <si>
    <t>Suivi des échéances comptables, juridiques, fiscales et TNS des clients</t>
  </si>
  <si>
    <t>Objectif du fichier</t>
  </si>
  <si>
    <t>Suivre les principales échéances comptables, fiscales, juridiques et TNS des clients</t>
  </si>
  <si>
    <t>Le fichier comporte 14 feuilles</t>
  </si>
  <si>
    <t>- Paramètres cabinet</t>
  </si>
  <si>
    <t>- Janvier à Décembre (12 feuilles)</t>
  </si>
  <si>
    <t>Nom du cabinet</t>
  </si>
  <si>
    <t xml:space="preserve">Nom du cabinet : </t>
  </si>
  <si>
    <t xml:space="preserve">Année civile des échéances suivies : </t>
  </si>
  <si>
    <t>- Informations clients</t>
  </si>
  <si>
    <t>- Lister sur cette feuille la liste des clients du cabinet</t>
  </si>
  <si>
    <t>Organisation et utilisation du fichier</t>
  </si>
  <si>
    <t>!!!Certaines cellules proposent un choix de textes parmi une liste déroulante. Il est impossible de saisir un autre texte que celui prévu dans cette liste.</t>
  </si>
  <si>
    <t>- Renseigner le nom de votre cabinet</t>
  </si>
  <si>
    <t>- Renseigner l'année civile pour laquelle vous souhaitez suivre les échéances mensuelles</t>
  </si>
  <si>
    <t>- Renseigner les initiales des collaborateurs et responsables de dossiers (elles seront proposées en liste déroulante sur la feuille "Informations clients")</t>
  </si>
  <si>
    <t>- Modifier si nécessaire la liste des différentes formes juridiques proposées (elles seront proposées en liste déroulante sur la feuille "Informations clients")</t>
  </si>
  <si>
    <t>Feuilles Janvier à Décembre</t>
  </si>
  <si>
    <t>Chaque feuille représente un mois de l'année et reprend, pour chaque client, les échéances du mois en fonction des caractéristiques renseignées sur la feuille "Informations Clients" (cellules rouges)</t>
  </si>
  <si>
    <t>Les cellules grisées signifient que le client n'est pas concerné par l'échéance</t>
  </si>
  <si>
    <t xml:space="preserve">- Pour chaque cellule en rouge : </t>
  </si>
  <si>
    <t>- saisir la date de réalisation du travail =&gt; la cellule devient verte</t>
  </si>
  <si>
    <t>Accueil / Mode d'emploi</t>
  </si>
  <si>
    <t>Protection du fichier et modification</t>
  </si>
  <si>
    <t>Par défaut, seules les cellules à remplir sont modifiables (voir "Protection du fichier et modification")</t>
  </si>
  <si>
    <t>Le fichier est, par défaut, protégé (sans mot de passe) afin que les formules automatiques ne soient pas supprimées par erreur.</t>
  </si>
  <si>
    <t>CLT/7</t>
  </si>
  <si>
    <t>Client ligne 7</t>
  </si>
  <si>
    <t>CLT/8</t>
  </si>
  <si>
    <t>Client ligne 8</t>
  </si>
  <si>
    <t>Dispense d'Annexe</t>
  </si>
  <si>
    <t>Fichier des écriture comptables</t>
  </si>
  <si>
    <t>Juridique &amp; dépôt des comptes</t>
  </si>
  <si>
    <t>Date Transmission au CGA</t>
  </si>
  <si>
    <t>CLT/9</t>
  </si>
  <si>
    <t>Client ligne 9</t>
  </si>
  <si>
    <t>Colonne1</t>
  </si>
  <si>
    <t>Colonne2</t>
  </si>
  <si>
    <t>Colonne3</t>
  </si>
  <si>
    <t>_</t>
  </si>
  <si>
    <t>Déclaration de confidentialité</t>
  </si>
  <si>
    <t xml:space="preserve"> </t>
  </si>
  <si>
    <t>Taxe foncière</t>
  </si>
  <si>
    <t>Taxe sur les bureaux</t>
  </si>
  <si>
    <t>Taxe_foncière</t>
  </si>
  <si>
    <t>TASCOM</t>
  </si>
  <si>
    <t>Concerné - 10/06</t>
  </si>
  <si>
    <t>oga</t>
  </si>
  <si>
    <t>!!!Les cellules colorées (bleues/oranges) comportent des formules. Il est IMPERATIF de ne pas les supprimer</t>
  </si>
  <si>
    <t>- saisir "NA" si le client n'est pas concerné spécifiquement pour l'échéance de la période =&gt; la cellule devient violette</t>
  </si>
  <si>
    <t>Taxe sur les véhciules</t>
  </si>
  <si>
    <t>Taxe sur les véhicules</t>
  </si>
  <si>
    <t>DES/DEB</t>
  </si>
  <si>
    <t>RCM versés à déclarer</t>
  </si>
  <si>
    <t>2561</t>
  </si>
  <si>
    <t xml:space="preserve">- Pour chaque client, remplir les cellules vides avec un "x" si le client est concerné, sinon laisser vide. </t>
  </si>
  <si>
    <t xml:space="preserve">Juridique </t>
  </si>
  <si>
    <t>Mois_cloture</t>
  </si>
  <si>
    <t>Durée donnée pour AG</t>
  </si>
  <si>
    <t>informations à saisir</t>
  </si>
  <si>
    <t>Durée donnée pour dépôt des compte</t>
  </si>
  <si>
    <t>Etablissement du juridique annuel courant (approbation des comptes)</t>
  </si>
  <si>
    <t>Date de dépôt des comptes (max - voie électronique)</t>
  </si>
  <si>
    <t>Mois de dépôt Liasse</t>
  </si>
  <si>
    <t>Annuelle</t>
  </si>
  <si>
    <t>Mensuelle</t>
  </si>
  <si>
    <t>Cloture</t>
  </si>
  <si>
    <t>trimestrielle</t>
  </si>
  <si>
    <t>Année civile</t>
  </si>
  <si>
    <t>Année glissante selon la cloture de l'exercice</t>
  </si>
  <si>
    <t>Réel normal (CA12)</t>
  </si>
  <si>
    <t>Liasse fiscale</t>
  </si>
  <si>
    <t>peu importe la date de cloture ce sont à ces mois qu'ils sont prélevé</t>
  </si>
  <si>
    <t>Solde</t>
  </si>
  <si>
    <t>aacompte</t>
  </si>
  <si>
    <t>IS acompte</t>
  </si>
  <si>
    <t>IS solde</t>
  </si>
  <si>
    <t>IS acomptes</t>
  </si>
  <si>
    <t>Solde IS</t>
  </si>
  <si>
    <t>Cabinet CROTEST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</si>
</sst>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mmm\-yy;@"/>
    <numFmt numFmtId="165" formatCode="dd"/>
  </numFmts>
  <fonts count="4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1"/>
      <color theme="2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20"/>
      <color theme="5"/>
      <name val="Calibri"/>
      <family val="2"/>
      <scheme val="major"/>
    </font>
    <font>
      <b/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  <font>
      <b/>
      <u/>
      <sz val="11"/>
      <color theme="2" tint="-0.249977111117893"/>
      <name val="Calibri"/>
      <family val="2"/>
      <scheme val="minor"/>
    </font>
    <font>
      <sz val="9"/>
      <color indexed="81"/>
      <name val="Tahoma"/>
      <family val="2"/>
    </font>
    <font>
      <b/>
      <u/>
      <sz val="20"/>
      <color theme="0"/>
      <name val="Calibri"/>
      <family val="2"/>
      <scheme val="major"/>
    </font>
    <font>
      <b/>
      <sz val="14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u/>
      <sz val="20"/>
      <color theme="0" tint="-4.9989318521683403E-2"/>
      <name val="Calibri"/>
      <family val="2"/>
      <scheme val="minor"/>
    </font>
    <font>
      <b/>
      <i/>
      <sz val="8"/>
      <color theme="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5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39997558519241921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/>
      </left>
      <right style="medium">
        <color theme="2"/>
      </right>
      <top style="hair">
        <color theme="2"/>
      </top>
      <bottom style="hair">
        <color theme="2"/>
      </bottom>
      <diagonal/>
    </border>
    <border>
      <left style="medium">
        <color theme="2"/>
      </left>
      <right/>
      <top/>
      <bottom style="hair">
        <color theme="2"/>
      </bottom>
      <diagonal/>
    </border>
    <border>
      <left/>
      <right style="medium">
        <color theme="2"/>
      </right>
      <top/>
      <bottom style="hair">
        <color theme="2"/>
      </bottom>
      <diagonal/>
    </border>
    <border>
      <left style="medium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medium">
        <color theme="2"/>
      </right>
      <top style="hair">
        <color theme="2"/>
      </top>
      <bottom style="hair">
        <color theme="2"/>
      </bottom>
      <diagonal/>
    </border>
    <border>
      <left style="medium">
        <color theme="2"/>
      </left>
      <right/>
      <top style="hair">
        <color theme="2"/>
      </top>
      <bottom style="hair">
        <color theme="2"/>
      </bottom>
      <diagonal/>
    </border>
    <border>
      <left/>
      <right style="medium">
        <color theme="2"/>
      </right>
      <top style="hair">
        <color theme="2"/>
      </top>
      <bottom/>
      <diagonal/>
    </border>
    <border>
      <left style="medium">
        <color theme="2"/>
      </left>
      <right/>
      <top style="hair">
        <color theme="2"/>
      </top>
      <bottom/>
      <diagonal/>
    </border>
    <border>
      <left style="medium">
        <color theme="2"/>
      </left>
      <right style="medium">
        <color theme="2"/>
      </right>
      <top/>
      <bottom style="hair">
        <color theme="2"/>
      </bottom>
      <diagonal/>
    </border>
    <border>
      <left style="medium">
        <color theme="2"/>
      </left>
      <right style="medium">
        <color theme="2"/>
      </right>
      <top style="hair">
        <color theme="2"/>
      </top>
      <bottom/>
      <diagonal/>
    </border>
    <border>
      <left/>
      <right/>
      <top/>
      <bottom style="double">
        <color theme="5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6" fillId="0" borderId="0"/>
    <xf numFmtId="0" fontId="7" fillId="0" borderId="0" applyNumberFormat="0" applyFill="0" applyProtection="0">
      <alignment horizontal="left" indent="1"/>
    </xf>
    <xf numFmtId="0" fontId="9" fillId="0" borderId="0"/>
  </cellStyleXfs>
  <cellXfs count="148">
    <xf numFmtId="0" fontId="0" fillId="0" borderId="0" xfId="0"/>
    <xf numFmtId="0" fontId="2" fillId="4" borderId="0" xfId="0" applyFont="1" applyFill="1"/>
    <xf numFmtId="0" fontId="2" fillId="4" borderId="0" xfId="0" applyFont="1" applyFill="1" applyAlignment="1">
      <alignment wrapText="1"/>
    </xf>
    <xf numFmtId="0" fontId="4" fillId="0" borderId="0" xfId="2"/>
    <xf numFmtId="0" fontId="2" fillId="4" borderId="0" xfId="0" applyFont="1" applyFill="1" applyAlignment="1">
      <alignment vertical="center" wrapText="1"/>
    </xf>
    <xf numFmtId="0" fontId="3" fillId="0" borderId="0" xfId="0" applyFont="1"/>
    <xf numFmtId="0" fontId="9" fillId="0" borderId="0" xfId="7"/>
    <xf numFmtId="0" fontId="0" fillId="0" borderId="0" xfId="7" applyFont="1"/>
    <xf numFmtId="0" fontId="11" fillId="2" borderId="0" xfId="7" applyFont="1" applyFill="1"/>
    <xf numFmtId="0" fontId="9" fillId="0" borderId="3" xfId="7" applyBorder="1"/>
    <xf numFmtId="0" fontId="9" fillId="0" borderId="3" xfId="7" applyBorder="1" applyAlignment="1">
      <alignment horizontal="center"/>
    </xf>
    <xf numFmtId="0" fontId="2" fillId="4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14" fontId="17" fillId="0" borderId="0" xfId="0" applyNumberFormat="1" applyFont="1"/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1" applyFont="1" applyAlignment="1"/>
    <xf numFmtId="0" fontId="2" fillId="4" borderId="0" xfId="0" quotePrefix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2" fillId="4" borderId="0" xfId="6" applyFont="1" applyFill="1" applyProtection="1">
      <alignment horizontal="left" indent="1"/>
    </xf>
    <xf numFmtId="0" fontId="23" fillId="4" borderId="0" xfId="0" applyFont="1" applyFill="1" applyAlignment="1">
      <alignment horizontal="left" indent="2"/>
    </xf>
    <xf numFmtId="0" fontId="23" fillId="4" borderId="0" xfId="0" applyFont="1" applyFill="1" applyAlignment="1">
      <alignment wrapText="1"/>
    </xf>
    <xf numFmtId="0" fontId="23" fillId="4" borderId="0" xfId="0" applyFont="1" applyFill="1" applyAlignment="1">
      <alignment horizontal="left" vertical="center" wrapText="1"/>
    </xf>
    <xf numFmtId="0" fontId="23" fillId="4" borderId="0" xfId="0" quotePrefix="1" applyFont="1" applyFill="1" applyAlignment="1">
      <alignment horizontal="left" vertical="center"/>
    </xf>
    <xf numFmtId="0" fontId="23" fillId="4" borderId="0" xfId="0" quotePrefix="1" applyFont="1" applyFill="1" applyAlignment="1">
      <alignment horizontal="left" vertical="center" wrapText="1" indent="3"/>
    </xf>
    <xf numFmtId="0" fontId="23" fillId="4" borderId="0" xfId="0" applyFont="1" applyFill="1" applyAlignment="1">
      <alignment horizontal="left" vertical="center" wrapText="1" indent="3"/>
    </xf>
    <xf numFmtId="0" fontId="23" fillId="4" borderId="0" xfId="0" applyFont="1" applyFill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horizontal="left"/>
    </xf>
    <xf numFmtId="0" fontId="0" fillId="0" borderId="0" xfId="0" applyAlignment="1">
      <alignment horizontal="left" indent="3"/>
    </xf>
    <xf numFmtId="0" fontId="23" fillId="0" borderId="0" xfId="0" quotePrefix="1" applyFont="1" applyAlignment="1">
      <alignment horizontal="left" indent="3"/>
    </xf>
    <xf numFmtId="0" fontId="23" fillId="0" borderId="0" xfId="0" quotePrefix="1" applyFont="1" applyAlignment="1">
      <alignment horizontal="left" indent="5"/>
    </xf>
    <xf numFmtId="0" fontId="23" fillId="0" borderId="0" xfId="0" quotePrefix="1" applyFont="1" applyAlignment="1">
      <alignment horizontal="left" wrapText="1" indent="5"/>
    </xf>
    <xf numFmtId="0" fontId="4" fillId="0" borderId="0" xfId="2" applyAlignment="1">
      <alignment horizontal="left" vertical="center"/>
    </xf>
    <xf numFmtId="0" fontId="29" fillId="0" borderId="0" xfId="0" applyFont="1" applyAlignment="1">
      <alignment horizontal="center" vertical="center"/>
    </xf>
    <xf numFmtId="14" fontId="13" fillId="0" borderId="0" xfId="0" applyNumberFormat="1" applyFont="1"/>
    <xf numFmtId="14" fontId="29" fillId="0" borderId="0" xfId="0" applyNumberFormat="1" applyFont="1" applyAlignment="1">
      <alignment horizontal="center" vertical="center"/>
    </xf>
    <xf numFmtId="0" fontId="1" fillId="0" borderId="5" xfId="7" applyFont="1" applyBorder="1"/>
    <xf numFmtId="0" fontId="30" fillId="0" borderId="14" xfId="7" applyFont="1" applyBorder="1" applyProtection="1">
      <protection locked="0"/>
    </xf>
    <xf numFmtId="0" fontId="30" fillId="0" borderId="16" xfId="7" applyFont="1" applyBorder="1" applyProtection="1">
      <protection locked="0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 vertical="center"/>
    </xf>
    <xf numFmtId="0" fontId="0" fillId="0" borderId="0" xfId="7" applyFont="1" applyAlignment="1">
      <alignment horizontal="left"/>
    </xf>
    <xf numFmtId="0" fontId="1" fillId="0" borderId="6" xfId="7" applyFont="1" applyBorder="1" applyAlignment="1">
      <alignment horizontal="left"/>
    </xf>
    <xf numFmtId="0" fontId="30" fillId="0" borderId="13" xfId="7" applyFont="1" applyBorder="1" applyAlignment="1" applyProtection="1">
      <alignment horizontal="left"/>
      <protection locked="0"/>
    </xf>
    <xf numFmtId="0" fontId="30" fillId="0" borderId="15" xfId="7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0" fillId="0" borderId="17" xfId="7" applyFont="1" applyBorder="1" applyAlignment="1">
      <alignment horizontal="left"/>
    </xf>
    <xf numFmtId="0" fontId="30" fillId="0" borderId="4" xfId="7" applyFont="1" applyBorder="1" applyAlignment="1" applyProtection="1">
      <alignment horizontal="left"/>
      <protection locked="0"/>
    </xf>
    <xf numFmtId="0" fontId="30" fillId="0" borderId="18" xfId="7" applyFont="1" applyBorder="1" applyAlignment="1" applyProtection="1">
      <alignment horizontal="left"/>
      <protection locked="0"/>
    </xf>
    <xf numFmtId="0" fontId="28" fillId="0" borderId="0" xfId="0" applyFont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32" fillId="4" borderId="0" xfId="0" applyFont="1" applyFill="1" applyAlignment="1">
      <alignment horizontal="left" vertical="center"/>
    </xf>
    <xf numFmtId="0" fontId="19" fillId="0" borderId="0" xfId="0" applyFont="1" applyAlignment="1">
      <alignment wrapText="1"/>
    </xf>
    <xf numFmtId="0" fontId="13" fillId="0" borderId="0" xfId="0" applyFont="1" applyAlignment="1">
      <alignment wrapText="1"/>
    </xf>
    <xf numFmtId="14" fontId="33" fillId="9" borderId="0" xfId="0" applyNumberFormat="1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18" fillId="7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20" fillId="0" borderId="0" xfId="0" applyFont="1"/>
    <xf numFmtId="0" fontId="0" fillId="2" borderId="0" xfId="0" applyFill="1"/>
    <xf numFmtId="14" fontId="13" fillId="0" borderId="0" xfId="0" applyNumberFormat="1" applyFont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2" fillId="2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14" fontId="18" fillId="2" borderId="0" xfId="0" applyNumberFormat="1" applyFont="1" applyFill="1" applyAlignment="1">
      <alignment horizontal="center" vertical="center" wrapText="1"/>
    </xf>
    <xf numFmtId="0" fontId="13" fillId="2" borderId="0" xfId="0" applyFont="1" applyFill="1"/>
    <xf numFmtId="0" fontId="18" fillId="3" borderId="0" xfId="0" applyFont="1" applyFill="1" applyAlignment="1">
      <alignment horizontal="center" vertical="center" wrapText="1"/>
    </xf>
    <xf numFmtId="0" fontId="20" fillId="2" borderId="0" xfId="0" applyFont="1" applyFill="1"/>
    <xf numFmtId="0" fontId="21" fillId="0" borderId="0" xfId="0" applyFont="1" applyAlignment="1">
      <alignment horizontal="center"/>
    </xf>
    <xf numFmtId="14" fontId="20" fillId="0" borderId="0" xfId="0" applyNumberFormat="1" applyFont="1" applyAlignment="1">
      <alignment horizontal="center"/>
    </xf>
    <xf numFmtId="0" fontId="34" fillId="0" borderId="19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14" fillId="11" borderId="0" xfId="0" applyFont="1" applyFill="1" applyAlignment="1">
      <alignment horizontal="center"/>
    </xf>
    <xf numFmtId="0" fontId="4" fillId="0" borderId="0" xfId="0" applyFont="1" applyAlignment="1">
      <alignment vertical="center" wrapText="1"/>
    </xf>
    <xf numFmtId="14" fontId="9" fillId="0" borderId="0" xfId="7" applyNumberFormat="1"/>
    <xf numFmtId="0" fontId="40" fillId="0" borderId="0" xfId="7" applyFont="1"/>
    <xf numFmtId="0" fontId="42" fillId="8" borderId="7" xfId="0" applyFont="1" applyFill="1" applyBorder="1" applyAlignment="1">
      <alignment horizontal="center" vertical="center" wrapText="1"/>
    </xf>
    <xf numFmtId="0" fontId="42" fillId="8" borderId="10" xfId="0" applyFont="1" applyFill="1" applyBorder="1" applyAlignment="1">
      <alignment horizontal="center" vertical="center" wrapText="1"/>
    </xf>
    <xf numFmtId="0" fontId="42" fillId="8" borderId="8" xfId="0" applyFont="1" applyFill="1" applyBorder="1" applyAlignment="1">
      <alignment horizontal="center" vertical="center" wrapText="1"/>
    </xf>
    <xf numFmtId="0" fontId="43" fillId="8" borderId="8" xfId="0" applyFont="1" applyFill="1" applyBorder="1" applyAlignment="1">
      <alignment horizontal="center" vertical="center" wrapText="1"/>
    </xf>
    <xf numFmtId="0" fontId="42" fillId="8" borderId="11" xfId="0" applyFont="1" applyFill="1" applyBorder="1" applyAlignment="1">
      <alignment horizontal="center" vertical="center" wrapText="1"/>
    </xf>
    <xf numFmtId="0" fontId="42" fillId="8" borderId="9" xfId="0" applyFont="1" applyFill="1" applyBorder="1" applyAlignment="1">
      <alignment horizontal="center" vertical="center" wrapText="1"/>
    </xf>
    <xf numFmtId="0" fontId="42" fillId="6" borderId="7" xfId="0" applyFont="1" applyFill="1" applyBorder="1" applyAlignment="1">
      <alignment horizontal="center" vertical="center" wrapText="1"/>
    </xf>
    <xf numFmtId="0" fontId="42" fillId="6" borderId="10" xfId="0" applyFont="1" applyFill="1" applyBorder="1" applyAlignment="1">
      <alignment horizontal="center" vertical="center" wrapText="1"/>
    </xf>
    <xf numFmtId="0" fontId="42" fillId="6" borderId="8" xfId="0" applyFont="1" applyFill="1" applyBorder="1" applyAlignment="1">
      <alignment horizontal="center" vertical="center" wrapText="1"/>
    </xf>
    <xf numFmtId="0" fontId="43" fillId="6" borderId="8" xfId="0" applyFont="1" applyFill="1" applyBorder="1" applyAlignment="1">
      <alignment horizontal="center" vertical="center" wrapText="1"/>
    </xf>
    <xf numFmtId="0" fontId="42" fillId="6" borderId="9" xfId="0" applyFont="1" applyFill="1" applyBorder="1" applyAlignment="1">
      <alignment horizontal="center" vertical="center" wrapText="1"/>
    </xf>
    <xf numFmtId="0" fontId="42" fillId="7" borderId="9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wrapText="1"/>
    </xf>
    <xf numFmtId="0" fontId="18" fillId="15" borderId="8" xfId="0" applyFont="1" applyFill="1" applyBorder="1" applyAlignment="1">
      <alignment horizontal="center" vertical="center" wrapText="1"/>
    </xf>
    <xf numFmtId="14" fontId="18" fillId="15" borderId="9" xfId="0" applyNumberFormat="1" applyFont="1" applyFill="1" applyBorder="1" applyAlignment="1">
      <alignment horizontal="center" vertical="center" wrapText="1"/>
    </xf>
    <xf numFmtId="0" fontId="41" fillId="7" borderId="0" xfId="0" applyFont="1" applyFill="1" applyAlignment="1">
      <alignment horizontal="center" vertical="center" wrapText="1"/>
    </xf>
    <xf numFmtId="0" fontId="29" fillId="0" borderId="0" xfId="0" applyFont="1" applyAlignment="1" applyProtection="1">
      <alignment horizontal="center" vertical="center"/>
      <protection locked="0"/>
    </xf>
    <xf numFmtId="14" fontId="29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6" fillId="0" borderId="0" xfId="0" applyFont="1" applyAlignment="1" applyProtection="1">
      <alignment horizontal="center" vertical="center" wrapText="1"/>
      <protection locked="0"/>
    </xf>
    <xf numFmtId="3" fontId="35" fillId="10" borderId="0" xfId="0" applyNumberFormat="1" applyFont="1" applyFill="1" applyAlignment="1">
      <alignment horizontal="center" vertical="center" wrapText="1"/>
    </xf>
    <xf numFmtId="0" fontId="13" fillId="0" borderId="0" xfId="0" applyFont="1" applyProtection="1"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3" fontId="35" fillId="10" borderId="0" xfId="0" applyNumberFormat="1" applyFont="1" applyFill="1" applyAlignment="1" applyProtection="1">
      <alignment horizontal="center" vertical="center" wrapText="1"/>
      <protection locked="0"/>
    </xf>
    <xf numFmtId="14" fontId="35" fillId="10" borderId="0" xfId="0" applyNumberFormat="1" applyFont="1" applyFill="1" applyAlignment="1">
      <alignment horizontal="center" vertical="center" wrapText="1"/>
    </xf>
    <xf numFmtId="165" fontId="20" fillId="0" borderId="0" xfId="0" applyNumberFormat="1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3" fillId="4" borderId="0" xfId="0" quotePrefix="1" applyFont="1" applyFill="1" applyAlignment="1">
      <alignment horizontal="left" vertical="center" wrapText="1" indent="3"/>
    </xf>
    <xf numFmtId="0" fontId="23" fillId="0" borderId="0" xfId="0" quotePrefix="1" applyFont="1" applyAlignment="1">
      <alignment horizontal="left" wrapText="1" indent="3"/>
    </xf>
    <xf numFmtId="0" fontId="23" fillId="0" borderId="0" xfId="0" quotePrefix="1" applyFont="1" applyAlignment="1">
      <alignment horizontal="left" wrapText="1" indent="5"/>
    </xf>
    <xf numFmtId="0" fontId="23" fillId="0" borderId="0" xfId="0" quotePrefix="1" applyFont="1" applyAlignment="1">
      <alignment horizontal="left" vertical="center" wrapText="1" indent="3"/>
    </xf>
    <xf numFmtId="0" fontId="5" fillId="0" borderId="0" xfId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left" vertical="center" wrapText="1" indent="5"/>
    </xf>
    <xf numFmtId="0" fontId="23" fillId="4" borderId="0" xfId="0" applyFont="1" applyFill="1" applyAlignment="1">
      <alignment horizontal="left" vertical="center" wrapText="1" indent="3"/>
    </xf>
    <xf numFmtId="0" fontId="23" fillId="4" borderId="0" xfId="0" applyFont="1" applyFill="1" applyAlignment="1">
      <alignment horizontal="left" wrapText="1" indent="2"/>
    </xf>
    <xf numFmtId="0" fontId="23" fillId="4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4" fillId="4" borderId="0" xfId="0" applyFont="1" applyFill="1" applyAlignment="1">
      <alignment horizontal="left" vertical="center" wrapText="1" indent="5"/>
    </xf>
    <xf numFmtId="0" fontId="8" fillId="2" borderId="0" xfId="0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/>
    </xf>
    <xf numFmtId="0" fontId="27" fillId="5" borderId="0" xfId="1" applyFont="1" applyFill="1" applyAlignment="1">
      <alignment horizontal="left" vertical="center"/>
    </xf>
    <xf numFmtId="0" fontId="41" fillId="6" borderId="12" xfId="0" applyFont="1" applyFill="1" applyBorder="1" applyAlignment="1">
      <alignment horizontal="center" vertical="center" wrapText="1"/>
    </xf>
    <xf numFmtId="0" fontId="28" fillId="15" borderId="0" xfId="0" applyFont="1" applyFill="1" applyAlignment="1">
      <alignment horizontal="center" vertical="center" wrapText="1"/>
    </xf>
    <xf numFmtId="0" fontId="41" fillId="8" borderId="0" xfId="0" applyFont="1" applyFill="1" applyAlignment="1">
      <alignment horizontal="center" vertical="center" wrapText="1"/>
    </xf>
    <xf numFmtId="0" fontId="27" fillId="5" borderId="0" xfId="1" applyFont="1" applyFill="1" applyAlignment="1">
      <alignment horizontal="center" vertical="center"/>
    </xf>
    <xf numFmtId="0" fontId="15" fillId="0" borderId="0" xfId="1" applyNumberFormat="1" applyFont="1" applyBorder="1" applyAlignment="1">
      <alignment horizontal="center"/>
    </xf>
    <xf numFmtId="0" fontId="28" fillId="2" borderId="0" xfId="0" applyFont="1" applyFill="1" applyAlignment="1">
      <alignment horizontal="center" vertical="center" wrapText="1"/>
    </xf>
    <xf numFmtId="0" fontId="28" fillId="8" borderId="0" xfId="0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40" fillId="12" borderId="0" xfId="7" applyFont="1" applyFill="1" applyAlignment="1">
      <alignment horizontal="center"/>
    </xf>
    <xf numFmtId="0" fontId="9" fillId="14" borderId="0" xfId="7" applyFill="1" applyAlignment="1">
      <alignment horizontal="center"/>
    </xf>
    <xf numFmtId="0" fontId="40" fillId="13" borderId="0" xfId="7" applyFont="1" applyFill="1" applyAlignment="1">
      <alignment horizontal="center"/>
    </xf>
    <xf numFmtId="0" fontId="9" fillId="0" borderId="0" xfId="7" applyAlignment="1">
      <alignment horizontal="center"/>
    </xf>
    <xf numFmtId="0" fontId="40" fillId="0" borderId="0" xfId="7" applyFont="1" applyAlignment="1">
      <alignment horizontal="center"/>
    </xf>
  </cellXfs>
  <cellStyles count="8">
    <cellStyle name="ligne sous theme dans tableau" xfId="4" xr:uid="{00000000-0005-0000-0000-000000000000}"/>
    <cellStyle name="Normal" xfId="0" builtinId="0"/>
    <cellStyle name="Normal 2" xfId="5" xr:uid="{00000000-0005-0000-0000-000002000000}"/>
    <cellStyle name="Normal 3" xfId="7" xr:uid="{00000000-0005-0000-0000-000003000000}"/>
    <cellStyle name="Tableau colonne en-tête" xfId="3" xr:uid="{00000000-0005-0000-0000-000004000000}"/>
    <cellStyle name="Titre" xfId="1" builtinId="15" customBuiltin="1"/>
    <cellStyle name="Titre 1" xfId="2" builtinId="16" customBuiltin="1"/>
    <cellStyle name="Titre 2" xfId="6" builtinId="17" customBuiltin="1"/>
  </cellStyles>
  <dxfs count="654"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gray0625">
          <fgColor theme="2" tint="-9.9948118533890809E-2"/>
          <bgColor theme="0" tint="-4.9989318521683403E-2"/>
        </patternFill>
      </fill>
    </dxf>
    <dxf>
      <fill>
        <patternFill>
          <bgColor theme="3"/>
        </patternFill>
      </fill>
    </dxf>
    <dxf>
      <fill>
        <patternFill>
          <bgColor rgb="FF92D050"/>
        </patternFill>
      </fill>
    </dxf>
    <dxf>
      <fill>
        <patternFill>
          <bgColor theme="5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ont>
        <color theme="6" tint="0.79998168889431442"/>
      </font>
      <fill>
        <patternFill patternType="lightDown">
          <fgColor theme="6" tint="0.59996337778862885"/>
          <bgColor theme="6" tint="0.79998168889431442"/>
        </patternFill>
      </fill>
    </dxf>
    <dxf>
      <font>
        <color theme="1" tint="0.79998168889431442"/>
      </font>
      <fill>
        <patternFill patternType="lightDown">
          <fgColor theme="1" tint="0.79998168889431442"/>
          <bgColor theme="0"/>
        </patternFill>
      </fill>
    </dxf>
    <dxf>
      <font>
        <color theme="9" tint="0.79998168889431442"/>
      </font>
      <fill>
        <patternFill patternType="lightDown">
          <fgColor theme="9" tint="0.59996337778862885"/>
          <bgColor theme="9" tint="0.79998168889431442"/>
        </patternFill>
      </fill>
    </dxf>
    <dxf>
      <font>
        <color theme="0" tint="-4.9989318521683403E-2"/>
      </font>
      <fill>
        <patternFill patternType="solid">
          <fgColor theme="5" tint="0.79995117038483843"/>
          <bgColor theme="0" tint="-4.9989318521683403E-2"/>
        </patternFill>
      </fill>
      <border>
        <vertical/>
        <horizontal/>
      </border>
    </dxf>
    <dxf>
      <font>
        <color theme="0" tint="-4.9989318521683403E-2"/>
      </font>
      <fill>
        <patternFill patternType="solid">
          <fgColor theme="5" tint="0.79995117038483843"/>
          <bgColor theme="0" tint="-4.9989318521683403E-2"/>
        </patternFill>
      </fill>
      <border>
        <vertical/>
        <horizontal/>
      </border>
    </dxf>
    <dxf>
      <font>
        <color theme="1" tint="0.79998168889431442"/>
      </font>
      <fill>
        <patternFill patternType="lightDown">
          <fgColor theme="1" tint="0.79998168889431442"/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 patternType="lightDown">
          <fgColor theme="3" tint="0.79998168889431442"/>
          <bgColor theme="0"/>
        </patternFill>
      </fill>
    </dxf>
    <dxf>
      <border>
        <bottom style="dashed">
          <color theme="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65" formatCode="dd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left style="medium">
          <color rgb="FFCFCFCF"/>
        </left>
        <right style="medium">
          <color rgb="FFCFCFCF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6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19" formatCode="dd/mm/yyyy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1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Calibri"/>
        <family val="2"/>
        <scheme val="minor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  <border diagonalUp="0" diagonalDown="0" outline="0">
        <left style="medium">
          <color theme="2"/>
        </left>
        <right style="medium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border outline="0">
        <bottom style="medium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theme="2"/>
        </left>
        <right/>
        <top style="hair">
          <color theme="2"/>
        </top>
        <bottom style="hair">
          <color theme="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medium">
          <color theme="2"/>
        </right>
        <top style="hair">
          <color theme="2"/>
        </top>
        <bottom style="hair">
          <color theme="2"/>
        </bottom>
      </border>
      <protection locked="0" hidden="0"/>
    </dxf>
    <dxf>
      <border outline="0">
        <top style="hair">
          <color theme="2"/>
        </top>
      </border>
    </dxf>
    <dxf>
      <border outline="0">
        <left style="medium">
          <color theme="2"/>
        </left>
        <right style="medium">
          <color theme="2"/>
        </right>
        <bottom style="hair">
          <color theme="2"/>
        </bottom>
      </border>
    </dxf>
    <dxf>
      <border outline="0">
        <bottom style="hair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border diagonalUp="0" diagonalDown="0" outline="0">
        <left style="medium">
          <color theme="2"/>
        </left>
        <right style="medium">
          <color theme="2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FCDA8C-C143-4019-A907-D467A848D188}" name="Resp_collab" displayName="Resp_collab" ref="B14:C22" totalsRowShown="0" headerRowDxfId="653" headerRowBorderDxfId="652" tableBorderDxfId="651" totalsRowBorderDxfId="650" headerRowCellStyle="Normal 3">
  <autoFilter ref="B14:C22" xr:uid="{C3FCDA8C-C143-4019-A907-D467A848D188}"/>
  <tableColumns count="2">
    <tableColumn id="1" xr3:uid="{6E628D91-F456-46DB-808A-DC7989A0A7E2}" name="Responsables" dataDxfId="649" dataCellStyle="Normal 3"/>
    <tableColumn id="2" xr3:uid="{E0E9002E-C533-4A8E-87CA-8E6C3904D410}" name="Collaborateurs" dataDxfId="648" dataCellStyle="Normal 3"/>
  </tableColumns>
  <tableStyleInfo name="TableStyleMedium1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40045F-E8E9-402D-A63E-E5142946DC8D}" name="juillet" displayName="juillet" ref="B7:AC36" totalsRowShown="0" headerRowDxfId="429" tableBorderDxfId="428">
  <autoFilter ref="B7:AC36" xr:uid="{8D40045F-E8E9-402D-A63E-E5142946DC8D}"/>
  <tableColumns count="28">
    <tableColumn id="1" xr3:uid="{BAA4A52F-5DD1-4D14-8255-71A2C4F388A6}" name="Code client" dataDxfId="427">
      <calculatedColumnFormula>IF(ISBLANK('ℹ️Informations clients'!B8),"",'ℹ️Informations clients'!B8)</calculatedColumnFormula>
    </tableColumn>
    <tableColumn id="29" xr3:uid="{69B169D9-6A13-4970-BD83-B6974E9D3B1D}" name="Nom du client" dataDxfId="426">
      <calculatedColumnFormula>IF(ISBLANK('ℹ️Informations clients'!C8),"",'ℹ️Informations clients'!C8)</calculatedColumnFormula>
    </tableColumn>
    <tableColumn id="2" xr3:uid="{BA6DC6C0-C384-4BBE-B113-ED70772CC42B}" name="Forme" dataDxfId="425">
      <calculatedColumnFormula>IF(ISBLANK('ℹ️Informations clients'!D8),"",'ℹ️Informations clients'!D8)</calculatedColumnFormula>
    </tableColumn>
    <tableColumn id="3" xr3:uid="{F247C4BF-047E-4DA0-BED4-FC29E1FEE69E}" name="Coll 1" dataDxfId="424">
      <calculatedColumnFormula>IF(ISBLANK('ℹ️Informations clients'!F8),"",'ℹ️Informations clients'!F8)</calculatedColumnFormula>
    </tableColumn>
    <tableColumn id="4" xr3:uid="{C6E15983-E68F-4690-88EA-0053720B2D64}" name="Date de clôture" dataDxfId="423">
      <calculatedColumnFormula>IF(ISBLANK('ℹ️Informations clients'!H8),"",'ℹ️Informations clients'!H8)</calculatedColumnFormula>
    </tableColumn>
    <tableColumn id="5" xr3:uid="{F20C9503-C232-4EC3-87B0-4AA9335F1F3F}" name="Colonne1" dataDxfId="422"/>
    <tableColumn id="6" xr3:uid="{59C2F714-557A-462A-8BC3-37F61D821509}" name="Comptes annuels" dataDxfId="421"/>
    <tableColumn id="7" xr3:uid="{2DB1A655-69C3-4AEB-81BF-4231BFB21867}" name="Date Transmission au CGA" dataDxfId="420"/>
    <tableColumn id="8" xr3:uid="{72F7F65F-3CF8-4F91-AA81-73DD83802745}" name="Juridique &amp; dépôt des comptes" dataDxfId="419"/>
    <tableColumn id="9" xr3:uid="{45856CA0-17B2-4AF2-B377-A78F6F7D63BC}" name="Colonne2" dataDxfId="418"/>
    <tableColumn id="10" xr3:uid="{A9CB6E2A-2F9A-4E41-8477-627D78869ECA}" name="TVA" dataDxfId="417"/>
    <tableColumn id="34" xr3:uid="{A9FF31F2-9918-4141-8D26-453D044E6D4F}" name="DES/DEB" dataDxfId="416"/>
    <tableColumn id="12" xr3:uid="{AB6308C1-F1DE-468B-B5A1-159C2385579F}" name="Liasse" dataDxfId="415"/>
    <tableColumn id="13" xr3:uid="{0AF05208-7300-4A2F-A06F-8D087D234F99}" name="IS acomptes" dataDxfId="414"/>
    <tableColumn id="11" xr3:uid="{880E88C8-F84F-49F4-933D-37345B5B089E}" name="IS solde" dataDxfId="413"/>
    <tableColumn id="14" xr3:uid="{2F30FB36-292B-4358-9A0E-AE06520B6221}" name="CVAE 1330" dataDxfId="412"/>
    <tableColumn id="15" xr3:uid="{34C77CB1-9877-4654-A4F3-4E70A43836EF}" name="CVAE 1329" dataDxfId="411"/>
    <tableColumn id="18" xr3:uid="{DFE3CB2D-1AEC-4B6D-9873-35178354F543}" name="CFE_x000a_Acompte" dataDxfId="410"/>
    <tableColumn id="19" xr3:uid="{37BAEF8E-5FEE-4239-8EBA-384914494AA4}" name="CFE_x000a_Solde" dataDxfId="409"/>
    <tableColumn id="35" xr3:uid="{7F01537A-99F2-4FD2-9E85-F737FE65A631}" name="2561" dataDxfId="408"/>
    <tableColumn id="20" xr3:uid="{27690392-2301-4B9F-972C-0211D5A49EAB}" name="2777-D" dataDxfId="407"/>
    <tableColumn id="21" xr3:uid="{86D19D7D-E070-40A6-B7F6-F8D07552B4CD}" name="IFU" dataDxfId="406"/>
    <tableColumn id="32" xr3:uid="{DF5BFF44-A0F5-4B15-8993-C12FE4B213F4}" name="Taxe sur les bureaux" dataDxfId="405"/>
    <tableColumn id="31" xr3:uid="{A5639D5D-7B3B-4AD0-BE3D-635BE39DAC71}" name="Taxe foncière" dataDxfId="404"/>
    <tableColumn id="33" xr3:uid="{08DFA4DA-EA6F-4A59-BA41-FAC0C779C53E}" name="TASCOM" dataDxfId="403"/>
    <tableColumn id="26" xr3:uid="{F25C98E0-868A-457D-A221-44EFD986FD73}" name="Taxe sur les véhicules" dataDxfId="402"/>
    <tableColumn id="27" xr3:uid="{8EEC38AA-B523-4A27-83D0-DB982E4C7FE8}" name="Colonne3" dataDxfId="401"/>
    <tableColumn id="28" xr3:uid="{AE7E416D-339A-438D-888D-2F45509FE5E9}" name="TNS" dataDxfId="40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D31C370-DCEF-49E3-807F-6812A0637D7A}" name="aout" displayName="aout" ref="B7:AC36" totalsRowShown="0" headerRowDxfId="399" tableBorderDxfId="398">
  <autoFilter ref="B7:AC36" xr:uid="{6D31C370-DCEF-49E3-807F-6812A0637D7A}"/>
  <tableColumns count="28">
    <tableColumn id="1" xr3:uid="{1979AB96-5B8F-43E8-B504-F14DB0CCC809}" name="Code client" dataDxfId="397">
      <calculatedColumnFormula>IF(ISBLANK('ℹ️Informations clients'!B8),"",'ℹ️Informations clients'!B8)</calculatedColumnFormula>
    </tableColumn>
    <tableColumn id="29" xr3:uid="{142C1F2C-D922-4265-92A3-ED07EFA6E8D0}" name="Nom du client" dataDxfId="396">
      <calculatedColumnFormula>IF(ISBLANK('ℹ️Informations clients'!C8),"",'ℹ️Informations clients'!C8)</calculatedColumnFormula>
    </tableColumn>
    <tableColumn id="2" xr3:uid="{712ED005-CBD5-42F5-AC0F-22F96865B9AA}" name="Forme" dataDxfId="395">
      <calculatedColumnFormula>IF(ISBLANK('ℹ️Informations clients'!D8),"",'ℹ️Informations clients'!D8)</calculatedColumnFormula>
    </tableColumn>
    <tableColumn id="3" xr3:uid="{DE61B586-D5BA-4B76-A74A-0D26554B6123}" name="Coll 1" dataDxfId="394">
      <calculatedColumnFormula>IF(ISBLANK('ℹ️Informations clients'!F8),"",'ℹ️Informations clients'!F8)</calculatedColumnFormula>
    </tableColumn>
    <tableColumn id="4" xr3:uid="{2E587F2B-05E9-4A40-B043-CCDC60510A35}" name="Date de clôture" dataDxfId="393">
      <calculatedColumnFormula>IF(ISBLANK('ℹ️Informations clients'!H8),"",'ℹ️Informations clients'!H8)</calculatedColumnFormula>
    </tableColumn>
    <tableColumn id="5" xr3:uid="{2D36524E-8F92-4876-AFF9-F98D8470455F}" name="Colonne1" dataDxfId="392"/>
    <tableColumn id="6" xr3:uid="{58FEE11A-A2ED-49D0-88EA-9E7415108654}" name="Comptes annuels" dataDxfId="391"/>
    <tableColumn id="7" xr3:uid="{48EEF6F9-4A8C-445A-885A-C2F70454C4A5}" name="Date Transmission au CGA" dataDxfId="390"/>
    <tableColumn id="8" xr3:uid="{0E5D1B78-0B90-4548-9869-6A4227C50C48}" name="Juridique &amp; dépôt des comptes" dataDxfId="389"/>
    <tableColumn id="9" xr3:uid="{95C390D9-6B03-46E3-B346-23C32C5E7E79}" name="Colonne2" dataDxfId="388"/>
    <tableColumn id="10" xr3:uid="{66F5245D-E821-4348-A1B2-958C7A17FA62}" name="TVA" dataDxfId="387"/>
    <tableColumn id="34" xr3:uid="{6183EE98-B2D5-4F2C-9899-908198AADB39}" name="DES/DEB" dataDxfId="386"/>
    <tableColumn id="12" xr3:uid="{E4533A73-2C6C-474C-A73D-2C07AF07D9B8}" name="Liasse" dataDxfId="385"/>
    <tableColumn id="13" xr3:uid="{98530BED-991C-400B-A358-5D32384AF9F8}" name="IS acomptes" dataDxfId="384"/>
    <tableColumn id="11" xr3:uid="{C27B02A4-DAF9-4EF0-8C1B-DDFC967944A8}" name="IS solde" dataDxfId="383"/>
    <tableColumn id="14" xr3:uid="{97C2F7C6-134B-41F5-83C7-506E8141CC70}" name="CVAE 1330" dataDxfId="382"/>
    <tableColumn id="15" xr3:uid="{ED73FBC0-FA5A-45FA-9529-FD6E87EB450C}" name="CVAE 1329" dataDxfId="381"/>
    <tableColumn id="18" xr3:uid="{A1A1183A-D236-41D5-B204-DD65973E2CFB}" name="CFE_x000a_Acompte" dataDxfId="380"/>
    <tableColumn id="19" xr3:uid="{E4B48E1B-8ED4-4F86-905B-0C973B532628}" name="CFE_x000a_Solde" dataDxfId="379"/>
    <tableColumn id="35" xr3:uid="{919C47EA-BA68-437B-9BCC-A9B21595F6CB}" name="2561" dataDxfId="378"/>
    <tableColumn id="20" xr3:uid="{A98F7402-D2FA-426C-86AA-4E8B6CFC4A1E}" name="2777-D" dataDxfId="377"/>
    <tableColumn id="21" xr3:uid="{2E396F34-22B0-4DA7-A236-F54BD7D862D5}" name="IFU" dataDxfId="376"/>
    <tableColumn id="32" xr3:uid="{41EFE5D5-356D-4AB5-83C4-8C642AF23B77}" name="Taxe sur les bureaux" dataDxfId="375"/>
    <tableColumn id="31" xr3:uid="{D9C69817-D0A3-4114-A744-54308E58A60F}" name="Taxe foncière" dataDxfId="374"/>
    <tableColumn id="33" xr3:uid="{5519003E-2338-476F-89AD-4D938F8C6BFF}" name="TASCOM" dataDxfId="373"/>
    <tableColumn id="26" xr3:uid="{7130833B-69E5-4503-B195-79DD75725A24}" name="Taxe sur les véhicules" dataDxfId="372"/>
    <tableColumn id="27" xr3:uid="{1484DEE0-421D-4F66-B5FD-D5D8FC937B76}" name="Colonne3" dataDxfId="371"/>
    <tableColumn id="28" xr3:uid="{7812FF4A-AD03-4076-BC76-4E63AD12B69D}" name="TNS" dataDxfId="37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1F3E2FC-D1BD-4C1A-8248-C7D69FAB2955}" name="septembre" displayName="septembre" ref="B7:AC36" totalsRowShown="0" headerRowDxfId="369" tableBorderDxfId="368">
  <autoFilter ref="B7:AC36" xr:uid="{B1F3E2FC-D1BD-4C1A-8248-C7D69FAB2955}"/>
  <tableColumns count="28">
    <tableColumn id="1" xr3:uid="{7171D94C-175F-4D9F-915B-ADA404FC47AB}" name="Code client" dataDxfId="367">
      <calculatedColumnFormula>IF(ISBLANK('ℹ️Informations clients'!B8),"",'ℹ️Informations clients'!B8)</calculatedColumnFormula>
    </tableColumn>
    <tableColumn id="29" xr3:uid="{73EE72AD-FA06-4B68-B19D-3BD45E715F96}" name="Nom du client" dataDxfId="366">
      <calculatedColumnFormula>IF(ISBLANK('ℹ️Informations clients'!C8),"",'ℹ️Informations clients'!C8)</calculatedColumnFormula>
    </tableColumn>
    <tableColumn id="2" xr3:uid="{71235168-DE7B-4F2E-909C-B07C4AA00E89}" name="Forme" dataDxfId="365">
      <calculatedColumnFormula>IF(ISBLANK('ℹ️Informations clients'!D8),"",'ℹ️Informations clients'!D8)</calculatedColumnFormula>
    </tableColumn>
    <tableColumn id="3" xr3:uid="{D1555555-2E53-4EAE-B7F3-87160B1D0CC8}" name="Coll 1" dataDxfId="364">
      <calculatedColumnFormula>IF(ISBLANK('ℹ️Informations clients'!F8),"",'ℹ️Informations clients'!F8)</calculatedColumnFormula>
    </tableColumn>
    <tableColumn id="4" xr3:uid="{98CB4983-59B2-44DE-AE0B-F53C01EDBA3C}" name="Date de clôture" dataDxfId="363">
      <calculatedColumnFormula>IF(ISBLANK('ℹ️Informations clients'!H8),"",'ℹ️Informations clients'!H8)</calculatedColumnFormula>
    </tableColumn>
    <tableColumn id="5" xr3:uid="{AE831624-7B52-4FBF-9052-FEF36B2A2F55}" name="Colonne1" dataDxfId="362"/>
    <tableColumn id="6" xr3:uid="{98DB1173-7121-4C34-A4CF-0E33CF6738EA}" name="Comptes annuels" dataDxfId="361"/>
    <tableColumn id="7" xr3:uid="{AB331103-8D0F-4EF8-859A-05A2762E208B}" name="Date Transmission au CGA" dataDxfId="360"/>
    <tableColumn id="8" xr3:uid="{9644A52E-A7D8-4FC0-8368-EF553A9E22D4}" name="Juridique &amp; dépôt des comptes" dataDxfId="359"/>
    <tableColumn id="9" xr3:uid="{F0F86300-1AB8-4ACA-92B1-50619D5335A0}" name="Colonne2" dataDxfId="358"/>
    <tableColumn id="10" xr3:uid="{B80EAB4F-BE1A-4592-9C37-1A6C5D19624F}" name="TVA" dataDxfId="357"/>
    <tableColumn id="34" xr3:uid="{6BC4DD61-927E-4A45-BBEC-23A9C0D6376D}" name="DES/DEB" dataDxfId="356"/>
    <tableColumn id="12" xr3:uid="{E1EDC883-EACB-41C4-B08C-29987510FCAF}" name="Liasse" dataDxfId="355"/>
    <tableColumn id="13" xr3:uid="{38B1D97B-1132-4D40-8459-F96D13FDADD6}" name="IS acomptes" dataDxfId="354"/>
    <tableColumn id="11" xr3:uid="{3B0AA5C4-4571-4740-9102-0EA2DB28577F}" name="IS solde" dataDxfId="353"/>
    <tableColumn id="14" xr3:uid="{5B1198CB-7395-4727-B518-A087C89756DD}" name="CVAE 1330" dataDxfId="352"/>
    <tableColumn id="15" xr3:uid="{2DB2D8E2-33DA-4CA1-A3E9-56077F491F74}" name="CVAE 1329" dataDxfId="351"/>
    <tableColumn id="18" xr3:uid="{BF62BE41-FFEA-45E2-9422-0A0A0369101A}" name="CFE_x000a_Acompte" dataDxfId="350"/>
    <tableColumn id="19" xr3:uid="{94AA75A3-95EB-4C18-A84E-F913C3AA8A61}" name="CFE_x000a_Solde" dataDxfId="349"/>
    <tableColumn id="35" xr3:uid="{A61FEB9A-AD3A-489B-A017-0B8A096EB077}" name="2561" dataDxfId="348"/>
    <tableColumn id="20" xr3:uid="{1E5208F5-175D-452E-956E-14E274DE52D0}" name="2777-D" dataDxfId="347"/>
    <tableColumn id="21" xr3:uid="{EBC34434-F27C-4C24-8787-5F3FF2758793}" name="IFU" dataDxfId="346"/>
    <tableColumn id="32" xr3:uid="{8D1CB6BC-30C7-4F77-B1B4-1A6B8BDB65F3}" name="Taxe sur les bureaux" dataDxfId="345"/>
    <tableColumn id="31" xr3:uid="{276ED9E1-3102-43F4-8776-26C2AAC36EF3}" name="Taxe foncière" dataDxfId="344"/>
    <tableColumn id="33" xr3:uid="{6FD5DEEE-953D-4075-BDD2-7CE44131103F}" name="TASCOM" dataDxfId="343"/>
    <tableColumn id="26" xr3:uid="{8F728835-3516-4668-A7B4-0FAC2EF3EFF8}" name="Taxe sur les véhicules" dataDxfId="342"/>
    <tableColumn id="27" xr3:uid="{7C05E9B8-26C0-4BDA-AD08-2BA401DAC0AD}" name="Colonne3" dataDxfId="341"/>
    <tableColumn id="28" xr3:uid="{3A480AFB-A418-4CB5-9CDA-A5A88595AF42}" name="TNS" dataDxfId="34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8D0A355-4CB5-466C-B265-8AC659EE5C28}" name="octobre" displayName="octobre" ref="B7:AC36" totalsRowShown="0" headerRowDxfId="339" tableBorderDxfId="338">
  <autoFilter ref="B7:AC36" xr:uid="{58D0A355-4CB5-466C-B265-8AC659EE5C28}"/>
  <tableColumns count="28">
    <tableColumn id="1" xr3:uid="{17F2E3A8-7DB7-48E6-BD88-ECF5EFB3374E}" name="Code client" dataDxfId="337">
      <calculatedColumnFormula>IF(ISBLANK('ℹ️Informations clients'!B8),"",'ℹ️Informations clients'!B8)</calculatedColumnFormula>
    </tableColumn>
    <tableColumn id="29" xr3:uid="{0DAF99FC-0757-4098-8FE8-E92CD98C983B}" name="Nom du client" dataDxfId="336">
      <calculatedColumnFormula>IF(ISBLANK('ℹ️Informations clients'!C8),"",'ℹ️Informations clients'!C8)</calculatedColumnFormula>
    </tableColumn>
    <tableColumn id="2" xr3:uid="{61D0AB80-4864-44C0-9071-0690D36A1FEB}" name="Forme" dataDxfId="335">
      <calculatedColumnFormula>IF(ISBLANK('ℹ️Informations clients'!D8),"",'ℹ️Informations clients'!D8)</calculatedColumnFormula>
    </tableColumn>
    <tableColumn id="3" xr3:uid="{EFA6DE1E-0B21-44DB-86FA-6B09316B79C9}" name="Coll 1" dataDxfId="334">
      <calculatedColumnFormula>IF(ISBLANK('ℹ️Informations clients'!F8),"",'ℹ️Informations clients'!F8)</calculatedColumnFormula>
    </tableColumn>
    <tableColumn id="4" xr3:uid="{9FE9E9D9-1193-44D4-8B68-6FBDFABB841A}" name="Date de clôture" dataDxfId="333">
      <calculatedColumnFormula>IF(ISBLANK('ℹ️Informations clients'!H8),"",'ℹ️Informations clients'!H8)</calculatedColumnFormula>
    </tableColumn>
    <tableColumn id="5" xr3:uid="{30A7A672-B865-43CF-B393-E6456E6D53D7}" name="Colonne1" dataDxfId="332"/>
    <tableColumn id="6" xr3:uid="{50A585C5-6981-42BA-A72C-FF5B9435A986}" name="Comptes annuels" dataDxfId="331"/>
    <tableColumn id="7" xr3:uid="{56E48CAB-A428-4333-A10F-65D9AFB0F247}" name="Date Transmission au CGA" dataDxfId="330"/>
    <tableColumn id="8" xr3:uid="{C2134FF2-86F5-4585-809D-6AA5818C9B53}" name="Juridique &amp; dépôt des comptes" dataDxfId="329"/>
    <tableColumn id="9" xr3:uid="{A8EB2BE5-97C6-43AA-810B-4D7DF0B5346F}" name="Colonne2" dataDxfId="328"/>
    <tableColumn id="10" xr3:uid="{7469E002-9A58-4DDB-A590-840F9EB9AFF3}" name="TVA" dataDxfId="327"/>
    <tableColumn id="34" xr3:uid="{0ADC57CE-61F0-46D1-A796-4F3C114B0248}" name="DES/DEB" dataDxfId="326"/>
    <tableColumn id="12" xr3:uid="{CF3BDA60-919F-4CAB-9020-E21E0E2497F2}" name="Liasse" dataDxfId="325"/>
    <tableColumn id="13" xr3:uid="{9887D3A4-59C7-422D-85A2-714E36A62432}" name="IS acomptes" dataDxfId="324"/>
    <tableColumn id="11" xr3:uid="{22A800B8-4AFB-43FD-8877-FC402DE963DF}" name="IS solde" dataDxfId="323"/>
    <tableColumn id="14" xr3:uid="{D6BCBF45-0EE4-4412-B803-C0AF376B56C6}" name="CVAE 1330" dataDxfId="322"/>
    <tableColumn id="15" xr3:uid="{472129DD-6EE1-4AC2-B1C4-7634FC9D8988}" name="CVAE 1329" dataDxfId="321"/>
    <tableColumn id="18" xr3:uid="{19286C9E-D39B-44C8-B193-4B7DE9784B9D}" name="CFE_x000a_Acompte" dataDxfId="320"/>
    <tableColumn id="19" xr3:uid="{E8AF74F8-A16E-4F16-8937-29D0406363FB}" name="CFE_x000a_Solde" dataDxfId="319"/>
    <tableColumn id="35" xr3:uid="{A45F546D-67FF-432A-9F86-E2372F3602AF}" name="2561" dataDxfId="318"/>
    <tableColumn id="20" xr3:uid="{612260E7-05AD-4F4E-B81B-3FB5D675D32C}" name="2777-D" dataDxfId="317"/>
    <tableColumn id="21" xr3:uid="{CEE22DC5-3405-4293-8B5E-97C11EBB1C89}" name="IFU" dataDxfId="316"/>
    <tableColumn id="32" xr3:uid="{70F3E02D-8C7C-410C-85D4-94A59F65CE10}" name="Taxe sur les bureaux" dataDxfId="315"/>
    <tableColumn id="31" xr3:uid="{952E007E-D3ED-4B87-8C21-54E930765183}" name="Taxe foncière" dataDxfId="314"/>
    <tableColumn id="33" xr3:uid="{DB3C571D-00B0-4DEC-A697-A76C5A9CEF6A}" name="TASCOM" dataDxfId="313"/>
    <tableColumn id="26" xr3:uid="{D7607664-F491-4119-B64C-71A6AD7504B9}" name="Taxe sur les véhicules" dataDxfId="312"/>
    <tableColumn id="27" xr3:uid="{FB269780-D399-449C-888E-F6CDBE552FA1}" name="Colonne3" dataDxfId="311"/>
    <tableColumn id="28" xr3:uid="{6C9FC064-BD3F-425D-87DA-CB2FA6F30657}" name="TNS" dataDxfId="3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104188E-83FD-4A8F-BD2C-1CF854B1B43F}" name="novembre" displayName="novembre" ref="B7:AC36" totalsRowShown="0" headerRowDxfId="309" tableBorderDxfId="308">
  <autoFilter ref="B7:AC36" xr:uid="{A104188E-83FD-4A8F-BD2C-1CF854B1B43F}"/>
  <tableColumns count="28">
    <tableColumn id="1" xr3:uid="{E894417F-893B-4CB8-8D2E-46A9F7A5A5E1}" name="Code client" dataDxfId="307">
      <calculatedColumnFormula>IF(ISBLANK('ℹ️Informations clients'!B8),"",'ℹ️Informations clients'!B8)</calculatedColumnFormula>
    </tableColumn>
    <tableColumn id="29" xr3:uid="{98352D8E-0A5F-45ED-92E5-3DFB6751577F}" name="Nom du client" dataDxfId="306">
      <calculatedColumnFormula>IF(ISBLANK('ℹ️Informations clients'!C8),"",'ℹ️Informations clients'!C8)</calculatedColumnFormula>
    </tableColumn>
    <tableColumn id="2" xr3:uid="{CE246B21-636C-4B9C-8222-07D2C83380CF}" name="Forme" dataDxfId="305">
      <calculatedColumnFormula>IF(ISBLANK('ℹ️Informations clients'!D8),"",'ℹ️Informations clients'!D8)</calculatedColumnFormula>
    </tableColumn>
    <tableColumn id="3" xr3:uid="{F6FC58C5-EFAE-413B-88DB-D03A714F4126}" name="Coll 1" dataDxfId="304">
      <calculatedColumnFormula>IF(ISBLANK('ℹ️Informations clients'!F8),"",'ℹ️Informations clients'!F8)</calculatedColumnFormula>
    </tableColumn>
    <tableColumn id="4" xr3:uid="{256392EE-5BFA-4738-88B7-E0333CEC2B91}" name="Date de clôture" dataDxfId="303">
      <calculatedColumnFormula>IF(ISBLANK('ℹ️Informations clients'!H8),"",'ℹ️Informations clients'!H8)</calculatedColumnFormula>
    </tableColumn>
    <tableColumn id="5" xr3:uid="{58CCC0F6-7213-4A1C-BE58-EDE03AF8C501}" name="Colonne1" dataDxfId="302"/>
    <tableColumn id="6" xr3:uid="{82D5E9E0-95B9-4A03-9D42-34D8810521A6}" name="Comptes annuels" dataDxfId="301"/>
    <tableColumn id="7" xr3:uid="{06291A25-32C4-4C7E-8A3F-299BFA7F77E1}" name="Date Transmission au CGA" dataDxfId="300"/>
    <tableColumn id="8" xr3:uid="{F66F66CF-77A4-4DAB-B59E-0702312A5982}" name="Juridique &amp; dépôt des comptes" dataDxfId="299"/>
    <tableColumn id="9" xr3:uid="{A07D6DAD-E80E-4B22-B98F-24D3371C42C2}" name="Colonne2" dataDxfId="298"/>
    <tableColumn id="10" xr3:uid="{FFA282BE-E7AB-4817-99CF-FF7966AFD075}" name="TVA" dataDxfId="297"/>
    <tableColumn id="34" xr3:uid="{57D49C19-CA87-454E-B224-95C1138F3E46}" name="DES/DEB" dataDxfId="296"/>
    <tableColumn id="12" xr3:uid="{5C7C6B6C-7BDA-4B09-BCB8-D4426FC00648}" name="Liasse" dataDxfId="295"/>
    <tableColumn id="13" xr3:uid="{09B1CE8B-9233-4679-937B-ED57EDBBA765}" name="IS acomptes" dataDxfId="294"/>
    <tableColumn id="11" xr3:uid="{3DB31F1F-9617-4B6B-845F-F1F8AF250F60}" name="IS solde" dataDxfId="293"/>
    <tableColumn id="14" xr3:uid="{734DB46D-65F5-41C7-B00D-D60951C03FC0}" name="CVAE 1330" dataDxfId="292"/>
    <tableColumn id="15" xr3:uid="{E5AC9005-1C80-484E-A6B7-C6FCBF6D39A5}" name="CVAE 1329" dataDxfId="291"/>
    <tableColumn id="18" xr3:uid="{15F9BB13-C2A0-4A56-BD29-D8102330F97A}" name="CFE_x000a_Acompte" dataDxfId="290"/>
    <tableColumn id="19" xr3:uid="{B06ED6EA-12BD-451E-B42C-9D61DFA6C43B}" name="CFE_x000a_Solde" dataDxfId="289"/>
    <tableColumn id="35" xr3:uid="{803F1CE0-C49A-46D1-8446-E8A4EE1DE4E8}" name="2561" dataDxfId="288"/>
    <tableColumn id="20" xr3:uid="{FB231C5E-3243-450E-ADD0-C30391B124DC}" name="2777-D" dataDxfId="287"/>
    <tableColumn id="21" xr3:uid="{5DE53681-EF5D-46C5-A127-522A12A89C68}" name="IFU" dataDxfId="286"/>
    <tableColumn id="32" xr3:uid="{48F5EE60-A55D-413A-9E3A-C02D6F88BC5C}" name="Taxe sur les bureaux" dataDxfId="285"/>
    <tableColumn id="31" xr3:uid="{25F557A9-361E-4112-9CFA-CCB2EACC742F}" name="Taxe foncière" dataDxfId="284"/>
    <tableColumn id="33" xr3:uid="{59A8D5F6-B2A7-4609-AE04-999DE492D14E}" name="TASCOM" dataDxfId="283"/>
    <tableColumn id="26" xr3:uid="{2B0F23C7-FDCC-4FA9-B40C-0B55FE93FE69}" name="Taxe sur les véhicules" dataDxfId="282"/>
    <tableColumn id="27" xr3:uid="{8D251D05-D3FA-4A42-A232-9796F704EB99}" name="Colonne3" dataDxfId="281"/>
    <tableColumn id="28" xr3:uid="{E76F69B9-1C19-483E-A3F0-A474BE3E87F0}" name="TNS" dataDxfId="28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0A5B526-CDA4-43CC-8904-23D65B117EFE}" name="decembre" displayName="decembre" ref="B7:AC36" totalsRowShown="0" headerRowDxfId="279" tableBorderDxfId="278">
  <autoFilter ref="B7:AC36" xr:uid="{70A5B526-CDA4-43CC-8904-23D65B117EFE}"/>
  <tableColumns count="28">
    <tableColumn id="1" xr3:uid="{CD29D688-8FD7-42CB-A093-A9CA552E9A31}" name="Code client" dataDxfId="277">
      <calculatedColumnFormula>IF(ISBLANK('ℹ️Informations clients'!B8),"",'ℹ️Informations clients'!B8)</calculatedColumnFormula>
    </tableColumn>
    <tableColumn id="29" xr3:uid="{FAAB9EC5-2A4F-47D3-A859-3EE48DEEEA70}" name="Nom du client" dataDxfId="276">
      <calculatedColumnFormula>IF(ISBLANK('ℹ️Informations clients'!C8),"",'ℹ️Informations clients'!C8)</calculatedColumnFormula>
    </tableColumn>
    <tableColumn id="2" xr3:uid="{9C8E73A7-BF3C-44C9-87FC-9890126DE6A5}" name="Forme" dataDxfId="275">
      <calculatedColumnFormula>IF(ISBLANK('ℹ️Informations clients'!D8),"",'ℹ️Informations clients'!D8)</calculatedColumnFormula>
    </tableColumn>
    <tableColumn id="3" xr3:uid="{7A3A94B4-2D67-4EE3-87C5-D1916EEBC5B8}" name="Coll 1" dataDxfId="274">
      <calculatedColumnFormula>IF(ISBLANK('ℹ️Informations clients'!F8),"",'ℹ️Informations clients'!F8)</calculatedColumnFormula>
    </tableColumn>
    <tableColumn id="4" xr3:uid="{87BD928E-D001-46C7-B226-6569BACF9710}" name="Date de clôture" dataDxfId="273">
      <calculatedColumnFormula>IF(ISBLANK('ℹ️Informations clients'!H8),"",'ℹ️Informations clients'!H8)</calculatedColumnFormula>
    </tableColumn>
    <tableColumn id="5" xr3:uid="{9996B4C3-D649-4937-B1B8-93F842386E29}" name="Colonne1" dataDxfId="272"/>
    <tableColumn id="6" xr3:uid="{AE36D7CD-40D5-46FA-AB8A-A999C50E745D}" name="Comptes annuels" dataDxfId="271"/>
    <tableColumn id="7" xr3:uid="{D86B5D62-22BC-45B0-A821-BD828971B9FC}" name="Date Transmission au CGA" dataDxfId="270"/>
    <tableColumn id="8" xr3:uid="{19C73C96-BB98-43BA-99F0-DA9BDDE42148}" name="Juridique &amp; dépôt des comptes" dataDxfId="269"/>
    <tableColumn id="9" xr3:uid="{9A80A354-E46B-4779-9928-2CFB40602F5A}" name="Colonne2" dataDxfId="268"/>
    <tableColumn id="10" xr3:uid="{708262D9-A226-493B-A1A0-43814DD28BA0}" name="TVA" dataDxfId="267"/>
    <tableColumn id="34" xr3:uid="{85DB2AF3-C62F-43E8-BBDF-AF932C89403E}" name="DES/DEB" dataDxfId="266"/>
    <tableColumn id="12" xr3:uid="{E44EB96E-809E-474C-86ED-9538A6EBC7D5}" name="Liasse" dataDxfId="265"/>
    <tableColumn id="13" xr3:uid="{09688F25-2C0F-4E94-9845-B6A0D5F51506}" name="IS acomptes" dataDxfId="264"/>
    <tableColumn id="11" xr3:uid="{9BE07807-402C-4F7E-8486-486492EE9968}" name="IS solde" dataDxfId="263"/>
    <tableColumn id="14" xr3:uid="{58D9AD65-84BD-4FE6-979A-7CD441A0EE56}" name="CVAE 1330" dataDxfId="262"/>
    <tableColumn id="15" xr3:uid="{F8C26774-B72E-4D20-ACA8-D0E26FC24B0F}" name="CVAE 1329" dataDxfId="261"/>
    <tableColumn id="18" xr3:uid="{6B62E20D-B2E3-436A-AEBD-A7390915273A}" name="CFE_x000a_Acompte" dataDxfId="260"/>
    <tableColumn id="19" xr3:uid="{33DC2361-464C-4169-9595-DDC670B1590B}" name="CFE_x000a_Solde" dataDxfId="259"/>
    <tableColumn id="35" xr3:uid="{36E2B1FF-E46C-4703-B3AB-5BB017450E6F}" name="2561" dataDxfId="258"/>
    <tableColumn id="20" xr3:uid="{EDEC26C9-40A9-41E6-A56F-9FE9BD8F9491}" name="2777-D" dataDxfId="257"/>
    <tableColumn id="21" xr3:uid="{646A32F5-E37D-47ED-9499-37D479B56A76}" name="IFU" dataDxfId="256"/>
    <tableColumn id="32" xr3:uid="{EC9AC87D-75AF-41BD-8CBC-2F8165D4892E}" name="Taxe sur les bureaux" dataDxfId="255"/>
    <tableColumn id="31" xr3:uid="{C91FD5A3-2196-46E4-8652-19807F86C68A}" name="Taxe foncière" dataDxfId="254"/>
    <tableColumn id="33" xr3:uid="{43542D8C-6F7B-4077-A04B-A47E441E1E66}" name="TASCOM" dataDxfId="253"/>
    <tableColumn id="26" xr3:uid="{0C0A78B3-CF4E-4BBF-A4CF-31C0A5242605}" name="Taxe sur les véhicules" dataDxfId="252"/>
    <tableColumn id="27" xr3:uid="{D49804A5-8092-4530-8305-953D1003DEE6}" name="Colonne3" dataDxfId="251"/>
    <tableColumn id="28" xr3:uid="{CA4DF250-4195-4B4C-89CA-B1D39CD0F93B}" name="TNS" dataDxfId="2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7A951A-C309-4BCE-883A-EC728BEB2DE7}" name="Formes_jurid." displayName="Formes_jurid." ref="G14:G23" totalsRowShown="0" headerRowDxfId="647" dataDxfId="646" tableBorderDxfId="645" dataCellStyle="Normal 3">
  <autoFilter ref="G14:G23" xr:uid="{697A951A-C309-4BCE-883A-EC728BEB2DE7}"/>
  <tableColumns count="1">
    <tableColumn id="1" xr3:uid="{2D471C40-C643-472A-8FF8-8C50BA57608A}" name="Formes juridiques" dataDxfId="644" dataCellStyle="Normal 3"/>
  </tableColumns>
  <tableStyleInfo name="TableStyleMedium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087778-65CB-4B08-A50E-73CFA8D13608}" name="Tableau3" displayName="Tableau3" ref="B7:AG33" totalsRowShown="0" headerRowDxfId="643" dataDxfId="642">
  <autoFilter ref="B7:AG33" xr:uid="{EE087778-65CB-4B08-A50E-73CFA8D13608}"/>
  <tableColumns count="32">
    <tableColumn id="1" xr3:uid="{4BFDF150-73F7-452A-A614-369DF3CBEF39}" name="Code client" dataDxfId="641"/>
    <tableColumn id="2" xr3:uid="{3FD097D9-8B71-4667-A198-C5C8517F09D0}" name="Nom du client" dataDxfId="640"/>
    <tableColumn id="3" xr3:uid="{21FF5D65-D463-49A3-92DA-99028AB86D5D}" name="Forme" dataDxfId="639"/>
    <tableColumn id="4" xr3:uid="{DD693C97-173F-4C97-BA68-32D6B8A947EE}" name="Resp" dataDxfId="638"/>
    <tableColumn id="5" xr3:uid="{53B8E63B-DFC5-498E-B9D9-E0F679B74211}" name="Coll 1" dataDxfId="637"/>
    <tableColumn id="6" xr3:uid="{9AD99157-04D9-468E-BF6D-287B2D64E9AD}" name="Coll 2" dataDxfId="636"/>
    <tableColumn id="7" xr3:uid="{968D3BA1-DA22-4422-8638-5CD742F21435}" name="Date de clôture (jj/mm/aaaa)" dataDxfId="635"/>
    <tableColumn id="8" xr3:uid="{0CFD54F7-5583-405F-B0EC-12AF96EC8D8B}" name="_" dataDxfId="634"/>
    <tableColumn id="9" xr3:uid="{40771BC4-460C-4B14-94C6-273AF7056F98}" name="Etablissement de comptes annuels" dataDxfId="633"/>
    <tableColumn id="10" xr3:uid="{134893C5-82D2-4EBB-B812-9AF7787A90AF}" name="Dispense d'Annexe" dataDxfId="632"/>
    <tableColumn id="11" xr3:uid="{B21C2BA1-C8F6-4724-9F95-E4C2069B7194}" name="Etablissement du juridique annuel courant (approbation des comptes)" dataDxfId="631"/>
    <tableColumn id="12" xr3:uid="{73AC98B8-757E-41CA-9911-B00806F4C973}" name="Date de dépôt des comptes (max - voie électronique)" dataDxfId="630">
      <calculatedColumnFormula>IF(OR(Tableau3[[#This Row],[Forme]]="SCI",AND(ISBLANK(J8),ISBLANK(L8))),"",EOMONTH(EDATE(Tableau3[[#This Row],[Date de clôture (jj/mm/aaaa)]],8),0))</calculatedColumnFormula>
    </tableColumn>
    <tableColumn id="13" xr3:uid="{7EEAC97B-9D97-4A73-8FFD-D0C5C0C36C96}" name="Déclaration de confidentialité" dataDxfId="629"/>
    <tableColumn id="37" xr3:uid="{632398D0-1468-4381-97FE-367450BEED6B}" name="RCM versés à déclarer" dataDxfId="628"/>
    <tableColumn id="14" xr3:uid="{C4384461-76DB-4416-BB81-594C71162C99}" name="Versement de dividendes à prévoir" dataDxfId="627"/>
    <tableColumn id="15" xr3:uid="{3C492171-2A82-4140-92ED-1BE911066EDA}" name="Colonne2" dataDxfId="626"/>
    <tableColumn id="16" xr3:uid="{BCCF0C66-4A57-49D0-843B-6BF2EB034087}" name="Régime de TVA" dataDxfId="625"/>
    <tableColumn id="36" xr3:uid="{DADBE19A-69A9-45DF-9F2B-0700FAC3C879}" name="DES/DEB" dataDxfId="624"/>
    <tableColumn id="18" xr3:uid="{D6A163C0-B9D3-4665-9CD3-DAF2BF12849C}" name="Liasse fiscale" dataDxfId="623"/>
    <tableColumn id="19" xr3:uid="{A3D8747B-B59A-48F6-A19E-16D986221F3E}" name="Mois de dépôt Liasse" dataDxfId="622">
      <calculatedColumnFormula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calculatedColumnFormula>
    </tableColumn>
    <tableColumn id="17" xr3:uid="{7563A630-690B-46E6-BC6A-A5E23257B7BE}" name="Acompte IS" dataDxfId="621"/>
    <tableColumn id="24" xr3:uid="{BFE116DE-5F5F-4CBF-8CBD-4165C25A1615}" name="Solde IS" dataDxfId="620"/>
    <tableColumn id="20" xr3:uid="{944E9245-EA85-4709-A868-3116191E66DE}" name="Date de dépôt solde IS" dataDxfId="619">
      <calculatedColumnFormula>+IF(ISBLANK('ℹ️Informations clients'!$W8),"",IF(AND(MONTH($H8)=12, DAY($H8)=31), DATE(YEAR($H8),MONTH($H8)+5,15),
DATE(YEAR($H8),MONTH($H8)+4,15)))</calculatedColumnFormula>
    </tableColumn>
    <tableColumn id="21" xr3:uid="{82A05F5D-E69B-440C-86C5-3443717F9A7A}" name="Fichier des écriture comptables" dataDxfId="618"/>
    <tableColumn id="22" xr3:uid="{5F5C429C-870F-4F55-A104-3751D080C412}" name="CVAE" dataDxfId="617"/>
    <tableColumn id="23" xr3:uid="{B70A9A06-A116-4121-9E14-C603653C9697}" name="CFE" dataDxfId="616"/>
    <tableColumn id="34" xr3:uid="{1F7A967E-B369-4EDE-A76E-12EBF3634103}" name="Taxe sur les bureaux" dataDxfId="615"/>
    <tableColumn id="33" xr3:uid="{6025A146-B542-42F9-9B26-B1D45E68375A}" name="Taxe foncière" dataDxfId="614"/>
    <tableColumn id="35" xr3:uid="{5955D8A5-A136-40E1-9E46-23261FD570BC}" name="TASCOM" dataDxfId="613"/>
    <tableColumn id="28" xr3:uid="{FEDF3E98-1BD8-473C-A7D0-6D99DF7D297B}" name="TVTS" dataDxfId="612"/>
    <tableColumn id="29" xr3:uid="{47732601-7641-43AE-B366-DA60E9707F74}" name="Colonne3" dataDxfId="611"/>
    <tableColumn id="31" xr3:uid="{D1803B8B-F33D-4523-AE3F-06BA8FA46CEE}" name="TNS" dataDxfId="6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40FBB6B-E761-45CD-808D-B43C203ECB07}" name="janvier" displayName="janvier" ref="B7:AC36" totalsRowShown="0" headerRowDxfId="609" tableBorderDxfId="608">
  <autoFilter ref="B7:AC36" xr:uid="{340FBB6B-E761-45CD-808D-B43C203ECB07}"/>
  <tableColumns count="28">
    <tableColumn id="1" xr3:uid="{6B2FBC5E-6690-47DD-9ABB-919825128707}" name="Code client" dataDxfId="607">
      <calculatedColumnFormula>IF(ISBLANK('ℹ️Informations clients'!B8),"",'ℹ️Informations clients'!B8)</calculatedColumnFormula>
    </tableColumn>
    <tableColumn id="29" xr3:uid="{B6046083-FE8A-40CD-8613-5F784FB304AA}" name="Nom du client" dataDxfId="606">
      <calculatedColumnFormula>IF(ISBLANK('ℹ️Informations clients'!C8),"",'ℹ️Informations clients'!C8)</calculatedColumnFormula>
    </tableColumn>
    <tableColumn id="2" xr3:uid="{F16E496B-CCCA-4E96-8174-4D01AB5409BC}" name="Forme" dataDxfId="605">
      <calculatedColumnFormula>IF(ISBLANK('ℹ️Informations clients'!D8),"",'ℹ️Informations clients'!D8)</calculatedColumnFormula>
    </tableColumn>
    <tableColumn id="3" xr3:uid="{D9A4ABD6-E9F3-472A-8E0C-E03EE24092C2}" name="Coll 1" dataDxfId="604">
      <calculatedColumnFormula>IF(ISBLANK('ℹ️Informations clients'!F8),"",'ℹ️Informations clients'!F8)</calculatedColumnFormula>
    </tableColumn>
    <tableColumn id="4" xr3:uid="{236C6BE9-F285-46A6-9A9C-359AB2256EB8}" name="Date de clôture" dataDxfId="603">
      <calculatedColumnFormula>IF(ISBLANK('ℹ️Informations clients'!H8),"",'ℹ️Informations clients'!H8)</calculatedColumnFormula>
    </tableColumn>
    <tableColumn id="5" xr3:uid="{691CDE20-D9DA-4058-9C45-C46E0239F998}" name="Colonne1" dataDxfId="602"/>
    <tableColumn id="6" xr3:uid="{A2AE16A1-1CDD-4B2D-8A9F-5D8C021CF29F}" name="Comptes annuels" dataDxfId="601"/>
    <tableColumn id="7" xr3:uid="{290C0C6C-9311-4281-BEAF-0DB1C08D1D93}" name="Date Transmission au CGA" dataDxfId="600"/>
    <tableColumn id="8" xr3:uid="{E7C6D72E-5EAF-48D9-9886-8BA2312F5720}" name="Juridique &amp; dépôt des comptes" dataDxfId="599"/>
    <tableColumn id="9" xr3:uid="{C6297FA2-0438-4F06-ADB9-F91C094F15C5}" name="Colonne2" dataDxfId="598"/>
    <tableColumn id="10" xr3:uid="{8E875ED4-3A9F-4F93-BEA1-41B81B3E6AB4}" name="TVA" dataDxfId="597"/>
    <tableColumn id="34" xr3:uid="{569B7B99-C5BC-4B3A-A532-35B71E2C2F52}" name="DES/DEB" dataDxfId="596"/>
    <tableColumn id="12" xr3:uid="{05032EC0-0BB1-40FB-A5A2-46C85E860069}" name="Liasse" dataDxfId="595"/>
    <tableColumn id="13" xr3:uid="{F57A9148-3D90-43CD-9C33-77372A134B89}" name="IS acomptes" dataDxfId="594"/>
    <tableColumn id="11" xr3:uid="{727F0F81-9A40-4B10-BE1D-83FA3422138B}" name="IS solde" dataDxfId="593"/>
    <tableColumn id="14" xr3:uid="{F0DC6730-ABDD-4B0C-A775-EDE1F395784C}" name="CVAE 1330" dataDxfId="592"/>
    <tableColumn id="15" xr3:uid="{09679646-A549-4762-97E2-F6ACEABF4A59}" name="CVAE 1329" dataDxfId="591"/>
    <tableColumn id="18" xr3:uid="{BE7A2BE7-F6B2-4CC5-A6FA-27290B249182}" name="CFE_x000a_Acompte" dataDxfId="590"/>
    <tableColumn id="19" xr3:uid="{042B55DA-DC45-4E41-B9AF-9D109CFA797D}" name="CFE_x000a_Solde" dataDxfId="589"/>
    <tableColumn id="35" xr3:uid="{3C5DB610-C0D6-4EBC-9729-6563556664B6}" name="2561" dataDxfId="588"/>
    <tableColumn id="20" xr3:uid="{51DAD569-E3F9-4D9E-A3A8-77276EDD6E02}" name="2777-D" dataDxfId="587"/>
    <tableColumn id="21" xr3:uid="{B8AB6A18-B639-4F24-BBCE-7ECE795C5F5A}" name="IFU" dataDxfId="586"/>
    <tableColumn id="32" xr3:uid="{32D9A8F5-74AF-400A-80EA-9433DEEE33CD}" name="Taxe sur les bureaux" dataDxfId="585"/>
    <tableColumn id="31" xr3:uid="{B81354AB-5DD2-48BA-BA25-05D1FFA46A04}" name="Taxe foncière" dataDxfId="584"/>
    <tableColumn id="33" xr3:uid="{6CAA8C58-A2A2-4E62-8B2C-1F872D0591C1}" name="TASCOM" dataDxfId="583"/>
    <tableColumn id="26" xr3:uid="{C715F815-3B1B-437C-8E61-E362182F1519}" name="Taxe sur les véhicules" dataDxfId="582"/>
    <tableColumn id="27" xr3:uid="{2C6E8C57-A93F-40AC-8CCB-0F81D6A073C3}" name="Colonne3" dataDxfId="581"/>
    <tableColumn id="28" xr3:uid="{2989DD5D-4F7A-4DE1-9821-436B08524B81}" name="TNS" dataDxfId="58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B7B5BB2-A0F2-4411-90EA-F0F5664B1C8C}" name="fevrier" displayName="fevrier" ref="B7:AC36" totalsRowShown="0" headerRowDxfId="579" tableBorderDxfId="578">
  <autoFilter ref="B7:AC36" xr:uid="{DB7B5BB2-A0F2-4411-90EA-F0F5664B1C8C}"/>
  <tableColumns count="28">
    <tableColumn id="1" xr3:uid="{228230F0-EA1C-4485-9B5F-21CE471E0813}" name="Code client" dataDxfId="577">
      <calculatedColumnFormula>IF(ISBLANK('ℹ️Informations clients'!B8),"",'ℹ️Informations clients'!B8)</calculatedColumnFormula>
    </tableColumn>
    <tableColumn id="29" xr3:uid="{10678566-DD2E-429E-943D-635BC6DAC806}" name="Nom du client" dataDxfId="576">
      <calculatedColumnFormula>IF(ISBLANK('ℹ️Informations clients'!C8),"",'ℹ️Informations clients'!C8)</calculatedColumnFormula>
    </tableColumn>
    <tableColumn id="2" xr3:uid="{6DE999D4-E968-4BAD-BE93-C4D663B16B8D}" name="Forme" dataDxfId="575">
      <calculatedColumnFormula>IF(ISBLANK('ℹ️Informations clients'!D8),"",'ℹ️Informations clients'!D8)</calculatedColumnFormula>
    </tableColumn>
    <tableColumn id="3" xr3:uid="{6E28FE7C-B0BC-4D7B-B66B-16CE054F3289}" name="Coll 1" dataDxfId="574">
      <calculatedColumnFormula>IF(ISBLANK('ℹ️Informations clients'!F8),"",'ℹ️Informations clients'!F8)</calculatedColumnFormula>
    </tableColumn>
    <tableColumn id="4" xr3:uid="{89B3CA4F-C2B0-4153-9DD8-B4AF8BA9BD91}" name="Date de clôture" dataDxfId="573">
      <calculatedColumnFormula>IF(ISBLANK('ℹ️Informations clients'!H8),"",'ℹ️Informations clients'!H8)</calculatedColumnFormula>
    </tableColumn>
    <tableColumn id="5" xr3:uid="{76C93D8B-D6B3-4C5F-80E6-F255183F7F23}" name="Colonne1" dataDxfId="572"/>
    <tableColumn id="6" xr3:uid="{8FFA3967-0A3B-4ABF-900C-4753C6EC4E8A}" name="Comptes annuels" dataDxfId="571"/>
    <tableColumn id="7" xr3:uid="{7FC32892-4644-4B3D-97BC-9C32848E47FE}" name="Date Transmission au CGA" dataDxfId="570"/>
    <tableColumn id="8" xr3:uid="{048F5162-902B-419D-95E7-4B289FE52C23}" name="Juridique &amp; dépôt des comptes" dataDxfId="569"/>
    <tableColumn id="9" xr3:uid="{652361EE-D375-4C81-B041-7A6CE43E06B6}" name="Colonne2" dataDxfId="568"/>
    <tableColumn id="10" xr3:uid="{FA6B4F10-B69E-4D39-8DE8-066A52A9AD04}" name="TVA" dataDxfId="567"/>
    <tableColumn id="34" xr3:uid="{156CB2F7-F235-4641-9BE3-E506575C1B64}" name="DES/DEB" dataDxfId="566"/>
    <tableColumn id="12" xr3:uid="{DF9AE58E-E74D-43F8-BECD-E3E573F48F9B}" name="Liasse" dataDxfId="565"/>
    <tableColumn id="13" xr3:uid="{A451C34D-9E3B-481E-887C-345BF372CECF}" name="IS acomptes" dataDxfId="564"/>
    <tableColumn id="11" xr3:uid="{E5476E81-9E87-47E8-823B-3F4503E2743F}" name="IS solde" dataDxfId="563"/>
    <tableColumn id="14" xr3:uid="{D115382A-1309-4528-8839-35821020F8E8}" name="CVAE 1330" dataDxfId="562"/>
    <tableColumn id="15" xr3:uid="{4E63902D-4862-4407-BB1E-BFDC45F505EF}" name="CVAE 1329" dataDxfId="561"/>
    <tableColumn id="18" xr3:uid="{804CDB4C-E9BB-4C32-ADA6-C49CE5B2551C}" name="CFE_x000a_Acompte" dataDxfId="560"/>
    <tableColumn id="19" xr3:uid="{210064D7-4840-4AAC-A760-1AAA4A25DB29}" name="CFE_x000a_Solde" dataDxfId="559"/>
    <tableColumn id="35" xr3:uid="{AF420042-20CD-469A-8A73-B8E512E34D9B}" name="2561" dataDxfId="558"/>
    <tableColumn id="20" xr3:uid="{C97888D5-BBE7-4B2A-8658-85870675D20A}" name="2777-D" dataDxfId="557"/>
    <tableColumn id="21" xr3:uid="{BCE61EEE-BF81-482A-BCAA-EBE8DC9F6F8E}" name="IFU" dataDxfId="556"/>
    <tableColumn id="32" xr3:uid="{E81F4701-FE57-402C-A5AC-1C0D2C3ED4AA}" name="Taxe sur les bureaux" dataDxfId="555"/>
    <tableColumn id="31" xr3:uid="{3C7B4874-CB95-4A1C-B348-8F3355EAE164}" name="Taxe foncière" dataDxfId="554"/>
    <tableColumn id="33" xr3:uid="{C433908D-B1B3-4DE3-A18F-871249D4D676}" name="TASCOM" dataDxfId="553"/>
    <tableColumn id="26" xr3:uid="{4038AFFF-5417-48AB-AD8C-3A5479E6A00A}" name="Taxe sur les véhicules" dataDxfId="552"/>
    <tableColumn id="27" xr3:uid="{0630219E-1F50-45D6-B680-E0A8F1CF9788}" name="Colonne3" dataDxfId="551"/>
    <tableColumn id="28" xr3:uid="{CF578B6E-5EC4-41CC-8DFB-037B8D080B7E}" name="TNS" dataDxfId="55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4598EB-65B5-4E5B-BBDE-1ED2766170A6}" name="mars" displayName="mars" ref="B7:AC36" totalsRowShown="0" headerRowDxfId="549" tableBorderDxfId="548">
  <autoFilter ref="B7:AC36" xr:uid="{744598EB-65B5-4E5B-BBDE-1ED2766170A6}"/>
  <tableColumns count="28">
    <tableColumn id="1" xr3:uid="{C18E0B66-7FED-46FB-8845-C1B002794F87}" name="Code client" dataDxfId="547">
      <calculatedColumnFormula>IF(ISBLANK('ℹ️Informations clients'!B8),"",'ℹ️Informations clients'!B8)</calculatedColumnFormula>
    </tableColumn>
    <tableColumn id="29" xr3:uid="{07B035C8-A8D2-44AD-8FDA-6B0277293E9A}" name="Nom du client" dataDxfId="546">
      <calculatedColumnFormula>IF(ISBLANK('ℹ️Informations clients'!C8),"",'ℹ️Informations clients'!C8)</calculatedColumnFormula>
    </tableColumn>
    <tableColumn id="2" xr3:uid="{62DE8B83-9DF9-49B6-B257-63404E688370}" name="Forme" dataDxfId="545">
      <calculatedColumnFormula>IF(ISBLANK('ℹ️Informations clients'!D8),"",'ℹ️Informations clients'!D8)</calculatedColumnFormula>
    </tableColumn>
    <tableColumn id="3" xr3:uid="{1D9B881F-B6FF-431E-84A5-45A7B3F56797}" name="Coll 1" dataDxfId="544">
      <calculatedColumnFormula>IF(ISBLANK('ℹ️Informations clients'!F8),"",'ℹ️Informations clients'!F8)</calculatedColumnFormula>
    </tableColumn>
    <tableColumn id="4" xr3:uid="{9E1ED97F-397E-41D1-95B0-9D9CB9FDBAFB}" name="Date de clôture" dataDxfId="543">
      <calculatedColumnFormula>IF(ISBLANK('ℹ️Informations clients'!H8),"",'ℹ️Informations clients'!H8)</calculatedColumnFormula>
    </tableColumn>
    <tableColumn id="5" xr3:uid="{AB5B5B22-A941-43DD-81DD-E9DF9936FB2B}" name="Colonne1" dataDxfId="542"/>
    <tableColumn id="6" xr3:uid="{28AB3304-9E39-4D50-A3B8-BED08BAE3FBE}" name="Comptes annuels" dataDxfId="541"/>
    <tableColumn id="7" xr3:uid="{05CEC0FF-EF68-42CD-B00C-5A9F264A57FF}" name="Date Transmission au CGA" dataDxfId="540"/>
    <tableColumn id="8" xr3:uid="{B196FCA8-D238-4A25-A105-FFF0F35DCA5F}" name="Juridique &amp; dépôt des comptes" dataDxfId="539"/>
    <tableColumn id="9" xr3:uid="{920F225B-4B44-4825-BBF9-EBB545105208}" name="Colonne2" dataDxfId="538"/>
    <tableColumn id="10" xr3:uid="{CB855DBE-B038-4A87-B767-D05CB763BB0E}" name="TVA" dataDxfId="537"/>
    <tableColumn id="34" xr3:uid="{6E17C1E6-5946-422C-8301-AB5BE67DA68F}" name="DES/DEB" dataDxfId="536"/>
    <tableColumn id="12" xr3:uid="{E3C3C4C5-FF16-4CB6-AA5F-9ADE8F19E7E7}" name="Liasse" dataDxfId="535"/>
    <tableColumn id="13" xr3:uid="{12D36251-CDE1-4831-BE8B-3691E9005C42}" name="IS acomptes" dataDxfId="534"/>
    <tableColumn id="11" xr3:uid="{773FB47B-71E8-4B9E-A4C0-F5861B3BF53B}" name="IS solde" dataDxfId="533"/>
    <tableColumn id="14" xr3:uid="{C90CBC8F-01A5-446E-8CA2-F2D6CFDEA9C1}" name="CVAE 1330" dataDxfId="532"/>
    <tableColumn id="15" xr3:uid="{CBA67D25-B1E3-42C7-AF38-2B23D7BAB5E9}" name="CVAE 1329" dataDxfId="531"/>
    <tableColumn id="18" xr3:uid="{0DC6A8CF-7759-48C2-86DC-CF4FD8810398}" name="CFE_x000a_Acompte" dataDxfId="530"/>
    <tableColumn id="19" xr3:uid="{5D21FF23-519A-4159-BA45-90DB8321D159}" name="CFE_x000a_Solde" dataDxfId="529"/>
    <tableColumn id="35" xr3:uid="{A41B5E0E-00A3-4D39-BFF4-ED424250CFC0}" name="2561" dataDxfId="528"/>
    <tableColumn id="20" xr3:uid="{0512184B-16B6-4596-B38D-F9B1DA5F260B}" name="2777-D" dataDxfId="527"/>
    <tableColumn id="21" xr3:uid="{3916BB6A-A95A-4715-BB96-65D1A1E94CA4}" name="IFU" dataDxfId="526"/>
    <tableColumn id="32" xr3:uid="{30109470-3C7A-475D-82B6-90116F3F29BF}" name="Taxe sur les bureaux" dataDxfId="525"/>
    <tableColumn id="31" xr3:uid="{AFE421CE-5A84-4EC9-A1B1-40F142A5717A}" name="Taxe foncière" dataDxfId="524"/>
    <tableColumn id="33" xr3:uid="{C688C740-7242-407A-8610-1FC1F671EFE7}" name="TASCOM" dataDxfId="523"/>
    <tableColumn id="26" xr3:uid="{96D23A21-9E99-468F-8CB4-CB9B94FFE449}" name="Taxe sur les véhicules" dataDxfId="522"/>
    <tableColumn id="27" xr3:uid="{41D82F9F-1E49-44AA-9DEF-102A2C022059}" name="Colonne3" dataDxfId="521"/>
    <tableColumn id="28" xr3:uid="{C1402837-326D-4AC4-84B6-B92AC9EB28CE}" name="TNS" dataDxfId="5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276945-F7E0-4493-A996-C176F63F2232}" name="avril" displayName="avril" ref="B7:AC36" totalsRowShown="0" headerRowDxfId="519" tableBorderDxfId="518">
  <autoFilter ref="B7:AC36" xr:uid="{E8276945-F7E0-4493-A996-C176F63F2232}"/>
  <tableColumns count="28">
    <tableColumn id="1" xr3:uid="{66AF5BFE-9BCA-4E61-8631-C3F8CB060121}" name="Code client" dataDxfId="517">
      <calculatedColumnFormula>IF(ISBLANK('ℹ️Informations clients'!B8),"",'ℹ️Informations clients'!B8)</calculatedColumnFormula>
    </tableColumn>
    <tableColumn id="29" xr3:uid="{52965380-160E-4441-A4EA-F0BFCD641CB5}" name="Nom du client" dataDxfId="516">
      <calculatedColumnFormula>IF(ISBLANK('ℹ️Informations clients'!C8),"",'ℹ️Informations clients'!C8)</calculatedColumnFormula>
    </tableColumn>
    <tableColumn id="2" xr3:uid="{82AB5F84-82C2-4174-8DF3-05B658C452A4}" name="Forme" dataDxfId="515">
      <calculatedColumnFormula>IF(ISBLANK('ℹ️Informations clients'!D8),"",'ℹ️Informations clients'!D8)</calculatedColumnFormula>
    </tableColumn>
    <tableColumn id="3" xr3:uid="{D4BD33BA-3F2F-49DA-BCDA-D622D50FAA26}" name="Coll 1" dataDxfId="514">
      <calculatedColumnFormula>IF(ISBLANK('ℹ️Informations clients'!F8),"",'ℹ️Informations clients'!F8)</calculatedColumnFormula>
    </tableColumn>
    <tableColumn id="4" xr3:uid="{80807DFB-0AE3-4DD2-8A13-6EB6FF9E6137}" name="Date de clôture" dataDxfId="513">
      <calculatedColumnFormula>IF(ISBLANK('ℹ️Informations clients'!H8),"",'ℹ️Informations clients'!H8)</calculatedColumnFormula>
    </tableColumn>
    <tableColumn id="5" xr3:uid="{1DD0D97A-C477-4720-8A25-65291BC9ADD6}" name="Colonne1" dataDxfId="512"/>
    <tableColumn id="6" xr3:uid="{F633B2BE-7C82-4D30-A32F-9AC214FA22B8}" name="Comptes annuels" dataDxfId="511"/>
    <tableColumn id="7" xr3:uid="{FBB04457-F7D7-4575-991B-FCD04D560CBE}" name="Date Transmission au CGA" dataDxfId="510"/>
    <tableColumn id="8" xr3:uid="{300D5ED3-CE48-4ECB-984F-17EA946759DD}" name="Juridique &amp; dépôt des comptes" dataDxfId="509"/>
    <tableColumn id="9" xr3:uid="{75E461E7-DB2B-4380-94A1-31B287C1F730}" name="Colonne2" dataDxfId="508"/>
    <tableColumn id="10" xr3:uid="{F505D921-8F25-46B4-8436-618BA94462D3}" name="TVA" dataDxfId="507"/>
    <tableColumn id="34" xr3:uid="{81D52F2D-081B-48BF-81B7-EEB1EB77D5AF}" name="DES/DEB" dataDxfId="506"/>
    <tableColumn id="12" xr3:uid="{070F4479-FA21-4FFC-9A65-5FE3DC70945E}" name="Liasse" dataDxfId="505"/>
    <tableColumn id="13" xr3:uid="{BC2D07C7-AD83-49EF-B3B8-91B8F53B5D96}" name="IS acomptes" dataDxfId="504"/>
    <tableColumn id="11" xr3:uid="{6DCFF9C8-A014-4B13-A53A-3C06704FC8C6}" name="IS solde" dataDxfId="503"/>
    <tableColumn id="14" xr3:uid="{CDCB82A0-9EA4-4E0C-888B-AE1E262B4961}" name="CVAE 1330" dataDxfId="502"/>
    <tableColumn id="15" xr3:uid="{44A01337-153D-4020-9CE3-A4FC033EEEDA}" name="CVAE 1329" dataDxfId="501"/>
    <tableColumn id="18" xr3:uid="{D9703B6E-1405-4AB5-A01C-3FDA1CEF5DE5}" name="CFE_x000a_Acompte" dataDxfId="500"/>
    <tableColumn id="19" xr3:uid="{141DC60E-61EE-4DEE-9EFA-EBBB8825C210}" name="CFE_x000a_Solde" dataDxfId="499"/>
    <tableColumn id="35" xr3:uid="{516552DF-5CC8-4E89-95E9-B2722C6E2E36}" name="2561" dataDxfId="498"/>
    <tableColumn id="20" xr3:uid="{80BBB42C-0DDA-4929-8987-22741ED639A7}" name="2777-D" dataDxfId="497"/>
    <tableColumn id="21" xr3:uid="{CF58A7B8-A419-4AE6-AB92-40D4155EB7A1}" name="IFU" dataDxfId="496"/>
    <tableColumn id="32" xr3:uid="{C5E52B7C-6C6F-4A00-92E9-B29D296D05E9}" name="Taxe sur les bureaux" dataDxfId="495"/>
    <tableColumn id="31" xr3:uid="{213A93DE-D6B5-43E6-A746-AA210E7D2901}" name="Taxe foncière" dataDxfId="494"/>
    <tableColumn id="33" xr3:uid="{7DCA370E-645B-4C77-803D-92219D3284B9}" name="TASCOM" dataDxfId="493"/>
    <tableColumn id="26" xr3:uid="{55EF592A-1D80-498B-9B34-C36B279D1447}" name="Taxe sur les véhicules" dataDxfId="492"/>
    <tableColumn id="27" xr3:uid="{E94155A1-7A99-4081-976D-FC7079A7F34D}" name="Colonne3" dataDxfId="491"/>
    <tableColumn id="28" xr3:uid="{E1118DDD-1B6E-4428-BD5B-77A64C137840}" name="TNS" dataDxfId="49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B4C562F-7359-43C2-9D34-0CA5115D8751}" name="mai" displayName="mai" ref="B7:AC36" totalsRowShown="0" headerRowDxfId="489" tableBorderDxfId="488">
  <autoFilter ref="B7:AC36" xr:uid="{6B4C562F-7359-43C2-9D34-0CA5115D8751}"/>
  <tableColumns count="28">
    <tableColumn id="1" xr3:uid="{9683DA03-2C99-4F4A-A274-CD99377099DC}" name="Code client" dataDxfId="487">
      <calculatedColumnFormula>IF(ISBLANK('ℹ️Informations clients'!B8),"",'ℹ️Informations clients'!B8)</calculatedColumnFormula>
    </tableColumn>
    <tableColumn id="29" xr3:uid="{30AB847B-C24E-4082-97C9-4973AAAF4A7F}" name="Nom du client" dataDxfId="486">
      <calculatedColumnFormula>IF(ISBLANK('ℹ️Informations clients'!C8),"",'ℹ️Informations clients'!C8)</calculatedColumnFormula>
    </tableColumn>
    <tableColumn id="2" xr3:uid="{6596ABC4-D22D-426D-8C4D-34C0F495B15D}" name="Forme" dataDxfId="485">
      <calculatedColumnFormula>IF(ISBLANK('ℹ️Informations clients'!D8),"",'ℹ️Informations clients'!D8)</calculatedColumnFormula>
    </tableColumn>
    <tableColumn id="3" xr3:uid="{9A0E889F-65B9-4FCC-BFD6-9C492050FA87}" name="Coll 1" dataDxfId="484">
      <calculatedColumnFormula>IF(ISBLANK('ℹ️Informations clients'!F8),"",'ℹ️Informations clients'!F8)</calculatedColumnFormula>
    </tableColumn>
    <tableColumn id="4" xr3:uid="{B8EA8321-BEFE-4AC5-A262-CB1DE3C58A75}" name="Date de clôture" dataDxfId="483">
      <calculatedColumnFormula>IF(ISBLANK('ℹ️Informations clients'!H8),"",'ℹ️Informations clients'!H8)</calculatedColumnFormula>
    </tableColumn>
    <tableColumn id="5" xr3:uid="{1D884574-AF68-48AF-A2B9-962EE98C73EA}" name="Colonne1" dataDxfId="482"/>
    <tableColumn id="6" xr3:uid="{39585E3F-B1A7-4C63-B9E7-59D7B3CA0993}" name="Comptes annuels" dataDxfId="481"/>
    <tableColumn id="7" xr3:uid="{D400427F-35AC-43ED-AB57-0A43C7A39953}" name="Date Transmission au CGA" dataDxfId="480"/>
    <tableColumn id="8" xr3:uid="{B97CE702-AFEC-4717-9B1E-D3A00A68C059}" name="Juridique &amp; dépôt des comptes" dataDxfId="479"/>
    <tableColumn id="9" xr3:uid="{EC76697F-E6AE-438D-99CE-DD540409002E}" name="Colonne2" dataDxfId="478"/>
    <tableColumn id="10" xr3:uid="{3A190EFB-D1C5-48FD-8096-30D74EF74EB1}" name="TVA" dataDxfId="477"/>
    <tableColumn id="34" xr3:uid="{F02FE949-0039-4CB3-8E96-A43951019A47}" name="DES/DEB" dataDxfId="476"/>
    <tableColumn id="12" xr3:uid="{E39CDB9A-DB7E-4FB5-801F-E02AE0FFD4D7}" name="Liasse" dataDxfId="475"/>
    <tableColumn id="13" xr3:uid="{DBFA7D9D-1DB0-4BC1-BDF1-39D48EE003D2}" name="IS acomptes" dataDxfId="474"/>
    <tableColumn id="11" xr3:uid="{693290A9-345C-4DC1-865F-0540277D7CFB}" name="IS solde" dataDxfId="473"/>
    <tableColumn id="14" xr3:uid="{3E8520AE-FA6C-41C8-B0F1-D6E1DC35512F}" name="CVAE 1330" dataDxfId="472"/>
    <tableColumn id="15" xr3:uid="{5FBA7710-C9DC-48A5-AFC8-5A8E5E3C9F5E}" name="CVAE 1329" dataDxfId="471"/>
    <tableColumn id="18" xr3:uid="{5707F381-9A08-4CCE-BAB7-8A397D120176}" name="CFE_x000a_Acompte" dataDxfId="470"/>
    <tableColumn id="19" xr3:uid="{30A337B0-6F3F-4304-B635-9E45FCD9740B}" name="CFE_x000a_Solde" dataDxfId="469"/>
    <tableColumn id="35" xr3:uid="{EDB67AE1-6B42-41D4-A04E-4B69CB1169EB}" name="2561" dataDxfId="468"/>
    <tableColumn id="20" xr3:uid="{29908F9F-86B8-4400-BBF4-E47C18C6295D}" name="2777-D" dataDxfId="467"/>
    <tableColumn id="21" xr3:uid="{D9CA9405-6786-44D9-BD7E-21772125E066}" name="IFU" dataDxfId="466"/>
    <tableColumn id="32" xr3:uid="{E0F5A826-8279-47F0-B5FB-5BA20D3F1B54}" name="Taxe sur les bureaux" dataDxfId="465"/>
    <tableColumn id="31" xr3:uid="{27F35F34-0471-402A-AB41-2384F31E78A6}" name="Taxe foncière" dataDxfId="464"/>
    <tableColumn id="33" xr3:uid="{3EDC57DA-DC36-42DF-B63E-A7F37C4F5E46}" name="TASCOM" dataDxfId="463"/>
    <tableColumn id="26" xr3:uid="{F13C23EC-C370-45A8-BDA5-47DC605DF3EF}" name="Taxe sur les véhicules" dataDxfId="462"/>
    <tableColumn id="27" xr3:uid="{7BB17333-8B1B-4D4F-AF4D-BCC76D5D01F7}" name="Colonne3" dataDxfId="461"/>
    <tableColumn id="28" xr3:uid="{7471F794-15B2-4B1D-978E-1394DDCFA170}" name="TNS" dataDxfId="46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CF87213-83B5-421A-B6C4-35BF01D27282}" name="juin" displayName="juin" ref="B7:AC36" totalsRowShown="0" headerRowDxfId="459" tableBorderDxfId="458">
  <autoFilter ref="B7:AC36" xr:uid="{0CF87213-83B5-421A-B6C4-35BF01D27282}"/>
  <tableColumns count="28">
    <tableColumn id="1" xr3:uid="{B11FC412-AC08-4EE8-8054-D3E9C5DAB6ED}" name="Code client" dataDxfId="457">
      <calculatedColumnFormula>IF(ISBLANK('ℹ️Informations clients'!B8),"",'ℹ️Informations clients'!B8)</calculatedColumnFormula>
    </tableColumn>
    <tableColumn id="29" xr3:uid="{C61E00D2-2FEF-4A9C-8797-4F611FDB82DF}" name="Nom du client" dataDxfId="456">
      <calculatedColumnFormula>IF(ISBLANK('ℹ️Informations clients'!C8),"",'ℹ️Informations clients'!C8)</calculatedColumnFormula>
    </tableColumn>
    <tableColumn id="2" xr3:uid="{52C35641-19B3-404F-B77D-E90960932CDA}" name="Forme" dataDxfId="455">
      <calculatedColumnFormula>IF(ISBLANK('ℹ️Informations clients'!D8),"",'ℹ️Informations clients'!D8)</calculatedColumnFormula>
    </tableColumn>
    <tableColumn id="3" xr3:uid="{DB5049CD-7849-4CBA-B391-4537404D8C43}" name="Coll 1" dataDxfId="454">
      <calculatedColumnFormula>IF(ISBLANK('ℹ️Informations clients'!F8),"",'ℹ️Informations clients'!F8)</calculatedColumnFormula>
    </tableColumn>
    <tableColumn id="4" xr3:uid="{42277176-DAF6-4738-9D6D-64161A0AAB40}" name="Date de clôture" dataDxfId="453">
      <calculatedColumnFormula>IF(ISBLANK('ℹ️Informations clients'!H8),"",'ℹ️Informations clients'!H8)</calculatedColumnFormula>
    </tableColumn>
    <tableColumn id="5" xr3:uid="{8E5575E7-364E-48C5-86C8-08E0E80CE3EC}" name="Colonne1" dataDxfId="452"/>
    <tableColumn id="6" xr3:uid="{E4ABA634-8C71-42FD-8195-A199DA8250D1}" name="Comptes annuels" dataDxfId="451"/>
    <tableColumn id="7" xr3:uid="{C9E4E9B6-0833-4F04-90EF-5B5A64682AE9}" name="Date Transmission au CGA" dataDxfId="450"/>
    <tableColumn id="8" xr3:uid="{A827EC7A-9A0D-405E-9861-512CC87E034D}" name="Juridique &amp; dépôt des comptes" dataDxfId="449"/>
    <tableColumn id="9" xr3:uid="{BB5262C7-7481-4B42-8BD9-46535D0E1ED0}" name="Colonne2" dataDxfId="448"/>
    <tableColumn id="10" xr3:uid="{9B8B39BD-9350-4871-837F-56928BF5F5B0}" name="TVA" dataDxfId="447"/>
    <tableColumn id="34" xr3:uid="{766C48CD-B28C-4745-B7BE-EFAAAD919B16}" name="DES/DEB" dataDxfId="446"/>
    <tableColumn id="12" xr3:uid="{6E70CD8C-ACC4-40BE-A37E-704A61F7756F}" name="Liasse" dataDxfId="445"/>
    <tableColumn id="13" xr3:uid="{B5D3685B-5673-4EE8-BF58-EA0C31BA8E21}" name="IS acomptes" dataDxfId="444"/>
    <tableColumn id="11" xr3:uid="{6FABF98A-B426-42B3-9B06-865B49CEF770}" name="IS solde" dataDxfId="443"/>
    <tableColumn id="14" xr3:uid="{C32CD054-7027-43D5-A430-0C81F835DD95}" name="CVAE 1330" dataDxfId="442"/>
    <tableColumn id="15" xr3:uid="{43504FD2-58D5-4AC5-96BB-414555F9CABB}" name="CVAE 1329" dataDxfId="441"/>
    <tableColumn id="18" xr3:uid="{4885A323-FF28-4FC0-99BA-A77C016088EF}" name="CFE_x000a_Acompte" dataDxfId="440"/>
    <tableColumn id="19" xr3:uid="{13226390-80A3-4451-9898-41FCB603BCE6}" name="CFE_x000a_Solde" dataDxfId="439"/>
    <tableColumn id="35" xr3:uid="{8326E698-4470-425F-8781-D7F88A8BE4F1}" name="2561" dataDxfId="438"/>
    <tableColumn id="20" xr3:uid="{7C337C2D-F831-47C0-8209-5ED84CA98F07}" name="2777-D" dataDxfId="437"/>
    <tableColumn id="21" xr3:uid="{B6CB2334-F261-47F2-9611-92F65A04C344}" name="IFU" dataDxfId="436"/>
    <tableColumn id="32" xr3:uid="{10152198-D6B8-46EC-B1C5-750C8F0726D6}" name="Taxe sur les bureaux" dataDxfId="435"/>
    <tableColumn id="31" xr3:uid="{918FC868-434E-4614-8880-113FA518EB6C}" name="Taxe foncière" dataDxfId="434"/>
    <tableColumn id="33" xr3:uid="{C099A00C-3CFE-4E07-B85F-B90B4AD8CC87}" name="TASCOM" dataDxfId="433"/>
    <tableColumn id="26" xr3:uid="{C7195C37-EDFF-4498-B2CF-661CC2AA3B6D}" name="Taxe sur les véhicules" dataDxfId="432"/>
    <tableColumn id="27" xr3:uid="{53FFD255-A142-4104-94AA-72685DD953DE}" name="Colonne3" dataDxfId="431"/>
    <tableColumn id="28" xr3:uid="{A9219889-5958-4758-9E2C-1B718EB4B2C3}" name="TNS" dataDxfId="43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RO-CRCC">
  <a:themeElements>
    <a:clrScheme name="CRO">
      <a:dk1>
        <a:srgbClr val="016479"/>
      </a:dk1>
      <a:lt1>
        <a:sysClr val="window" lastClr="FFFFFF"/>
      </a:lt1>
      <a:dk2>
        <a:srgbClr val="FF2B44"/>
      </a:dk2>
      <a:lt2>
        <a:srgbClr val="CFCFCF"/>
      </a:lt2>
      <a:accent1>
        <a:srgbClr val="F44455"/>
      </a:accent1>
      <a:accent2>
        <a:srgbClr val="635DA5"/>
      </a:accent2>
      <a:accent3>
        <a:srgbClr val="3AB0AB"/>
      </a:accent3>
      <a:accent4>
        <a:srgbClr val="8064A2"/>
      </a:accent4>
      <a:accent5>
        <a:srgbClr val="FFF9BF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I42"/>
  <sheetViews>
    <sheetView showGridLines="0" workbookViewId="0">
      <selection activeCell="C22" sqref="C22:G22"/>
    </sheetView>
  </sheetViews>
  <sheetFormatPr baseColWidth="10" defaultColWidth="11.453125" defaultRowHeight="14.5" zeroHeight="1" x14ac:dyDescent="0.35"/>
  <cols>
    <col min="1" max="1" width="11.453125" customWidth="1"/>
    <col min="2" max="2" width="3.1796875" customWidth="1"/>
    <col min="3" max="7" width="11.453125" customWidth="1"/>
    <col min="8" max="8" width="10.7265625" customWidth="1"/>
    <col min="9" max="9" width="11.453125" customWidth="1"/>
    <col min="10" max="10" width="3.1796875" customWidth="1"/>
  </cols>
  <sheetData>
    <row r="1" spans="2:9" x14ac:dyDescent="0.35"/>
    <row r="2" spans="2:9" x14ac:dyDescent="0.35"/>
    <row r="3" spans="2:9" ht="18.75" customHeight="1" x14ac:dyDescent="0.35">
      <c r="B3" s="124" t="s">
        <v>86</v>
      </c>
      <c r="C3" s="124"/>
      <c r="D3" s="124"/>
      <c r="E3" s="124"/>
      <c r="F3" s="124"/>
      <c r="G3" s="124"/>
      <c r="H3" s="124"/>
      <c r="I3" s="124"/>
    </row>
    <row r="4" spans="2:9" x14ac:dyDescent="0.35"/>
    <row r="5" spans="2:9" x14ac:dyDescent="0.35">
      <c r="C5" s="130" t="s">
        <v>108</v>
      </c>
      <c r="D5" s="130"/>
      <c r="E5" s="130"/>
      <c r="F5" s="130"/>
      <c r="G5" s="130"/>
      <c r="H5" s="5"/>
      <c r="I5" s="5"/>
    </row>
    <row r="6" spans="2:9" x14ac:dyDescent="0.35"/>
    <row r="7" spans="2:9" x14ac:dyDescent="0.35">
      <c r="C7" s="3" t="s">
        <v>87</v>
      </c>
      <c r="D7" s="1"/>
      <c r="E7" s="1"/>
      <c r="F7" s="1"/>
      <c r="G7" s="1"/>
    </row>
    <row r="8" spans="2:9" x14ac:dyDescent="0.35">
      <c r="C8" s="125" t="s">
        <v>88</v>
      </c>
      <c r="D8" s="125"/>
      <c r="E8" s="125"/>
      <c r="F8" s="125"/>
      <c r="G8" s="125"/>
      <c r="H8" s="125"/>
      <c r="I8" s="125"/>
    </row>
    <row r="9" spans="2:9" x14ac:dyDescent="0.35"/>
    <row r="10" spans="2:9" x14ac:dyDescent="0.35">
      <c r="C10" s="3" t="s">
        <v>97</v>
      </c>
      <c r="D10" s="1"/>
      <c r="E10" s="1"/>
      <c r="F10" s="1"/>
      <c r="G10" s="1"/>
    </row>
    <row r="11" spans="2:9" x14ac:dyDescent="0.35">
      <c r="C11" s="28" t="s">
        <v>89</v>
      </c>
      <c r="D11" s="29"/>
      <c r="E11" s="2"/>
      <c r="F11" s="2"/>
      <c r="G11" s="2"/>
    </row>
    <row r="12" spans="2:9" ht="15" customHeight="1" x14ac:dyDescent="0.35">
      <c r="C12" s="30"/>
      <c r="D12" s="31" t="s">
        <v>90</v>
      </c>
      <c r="E12" s="11"/>
      <c r="F12" s="11"/>
      <c r="G12" s="11"/>
      <c r="H12" s="4"/>
      <c r="I12" s="4"/>
    </row>
    <row r="13" spans="2:9" ht="15" customHeight="1" x14ac:dyDescent="0.35">
      <c r="C13" s="30"/>
      <c r="D13" s="31" t="s">
        <v>95</v>
      </c>
      <c r="E13" s="11"/>
      <c r="F13" s="11"/>
      <c r="G13" s="11"/>
      <c r="H13" s="4"/>
      <c r="I13" s="4"/>
    </row>
    <row r="14" spans="2:9" ht="15" customHeight="1" x14ac:dyDescent="0.35">
      <c r="C14" s="30"/>
      <c r="D14" s="31" t="s">
        <v>91</v>
      </c>
      <c r="E14" s="11"/>
      <c r="F14" s="11"/>
      <c r="G14" s="11"/>
      <c r="H14" s="4"/>
      <c r="I14" s="4"/>
    </row>
    <row r="15" spans="2:9" ht="15" customHeight="1" x14ac:dyDescent="0.35">
      <c r="C15" s="30"/>
      <c r="D15" s="31"/>
      <c r="E15" s="11"/>
      <c r="F15" s="11"/>
      <c r="G15" s="11"/>
      <c r="H15" s="4"/>
      <c r="I15" s="4"/>
    </row>
    <row r="16" spans="2:9" ht="32.25" customHeight="1" x14ac:dyDescent="0.35">
      <c r="C16" s="128" t="s">
        <v>110</v>
      </c>
      <c r="D16" s="128"/>
      <c r="E16" s="128"/>
      <c r="F16" s="128"/>
      <c r="G16" s="128"/>
      <c r="H16" s="128"/>
      <c r="I16" s="128"/>
    </row>
    <row r="17" spans="3:9" ht="15" customHeight="1" x14ac:dyDescent="0.35">
      <c r="C17" s="11"/>
      <c r="D17" s="23"/>
      <c r="E17" s="11"/>
      <c r="F17" s="11"/>
      <c r="G17" s="11"/>
      <c r="H17" s="4"/>
      <c r="I17" s="4"/>
    </row>
    <row r="18" spans="3:9" x14ac:dyDescent="0.35">
      <c r="C18" s="27" t="s">
        <v>37</v>
      </c>
      <c r="D18" s="2"/>
      <c r="E18" s="2"/>
      <c r="F18" s="2"/>
      <c r="G18" s="2"/>
    </row>
    <row r="19" spans="3:9" ht="15" customHeight="1" x14ac:dyDescent="0.35">
      <c r="C19" s="120" t="s">
        <v>96</v>
      </c>
      <c r="D19" s="120"/>
      <c r="E19" s="120"/>
      <c r="F19" s="120"/>
      <c r="G19" s="120"/>
      <c r="H19" s="120"/>
      <c r="I19" s="120"/>
    </row>
    <row r="20" spans="3:9" ht="32.25" customHeight="1" x14ac:dyDescent="0.35">
      <c r="C20" s="120" t="s">
        <v>141</v>
      </c>
      <c r="D20" s="120"/>
      <c r="E20" s="120"/>
      <c r="F20" s="120"/>
      <c r="G20" s="120"/>
      <c r="H20" s="120"/>
      <c r="I20" s="120"/>
    </row>
    <row r="21" spans="3:9" ht="10" customHeight="1" x14ac:dyDescent="0.35">
      <c r="C21" s="32"/>
      <c r="D21" s="33"/>
      <c r="E21" s="33"/>
      <c r="F21" s="33"/>
      <c r="G21" s="33"/>
      <c r="H21" s="34"/>
      <c r="I21" s="34"/>
    </row>
    <row r="22" spans="3:9" ht="42.75" customHeight="1" x14ac:dyDescent="0.35">
      <c r="C22" s="131" t="s">
        <v>98</v>
      </c>
      <c r="D22" s="131"/>
      <c r="E22" s="131"/>
      <c r="F22" s="131"/>
      <c r="G22" s="131"/>
      <c r="H22" s="34"/>
      <c r="I22" s="34"/>
    </row>
    <row r="23" spans="3:9" ht="10" customHeight="1" x14ac:dyDescent="0.35">
      <c r="C23" s="129"/>
      <c r="D23" s="129"/>
      <c r="E23" s="129"/>
      <c r="F23" s="129"/>
      <c r="G23" s="129"/>
      <c r="H23" s="34"/>
      <c r="I23" s="34"/>
    </row>
    <row r="24" spans="3:9" ht="33" customHeight="1" x14ac:dyDescent="0.35">
      <c r="C24" s="126" t="s">
        <v>134</v>
      </c>
      <c r="D24" s="126"/>
      <c r="E24" s="126"/>
      <c r="F24" s="126"/>
      <c r="G24" s="126"/>
      <c r="H24" s="35"/>
      <c r="I24" s="35"/>
    </row>
    <row r="25" spans="3:9" x14ac:dyDescent="0.35"/>
    <row r="26" spans="3:9" x14ac:dyDescent="0.35">
      <c r="C26" s="27" t="s">
        <v>35</v>
      </c>
      <c r="D26" s="2"/>
      <c r="E26" s="2"/>
      <c r="F26" s="2"/>
      <c r="G26" s="2"/>
    </row>
    <row r="27" spans="3:9" x14ac:dyDescent="0.35">
      <c r="C27" s="120" t="s">
        <v>99</v>
      </c>
      <c r="D27" s="127"/>
      <c r="E27" s="127"/>
      <c r="F27" s="127"/>
      <c r="G27" s="127"/>
      <c r="H27" s="36"/>
      <c r="I27" s="36"/>
    </row>
    <row r="28" spans="3:9" ht="31.5" customHeight="1" x14ac:dyDescent="0.35">
      <c r="C28" s="120" t="s">
        <v>100</v>
      </c>
      <c r="D28" s="120"/>
      <c r="E28" s="120"/>
      <c r="F28" s="120"/>
      <c r="G28" s="120"/>
      <c r="H28" s="120"/>
      <c r="I28" s="120"/>
    </row>
    <row r="29" spans="3:9" ht="34.5" customHeight="1" x14ac:dyDescent="0.35">
      <c r="C29" s="120" t="s">
        <v>101</v>
      </c>
      <c r="D29" s="120"/>
      <c r="E29" s="120"/>
      <c r="F29" s="120"/>
      <c r="G29" s="120"/>
      <c r="H29" s="120"/>
      <c r="I29" s="120"/>
    </row>
    <row r="30" spans="3:9" ht="31.5" customHeight="1" x14ac:dyDescent="0.35">
      <c r="C30" s="120" t="s">
        <v>102</v>
      </c>
      <c r="D30" s="120"/>
      <c r="E30" s="120"/>
      <c r="F30" s="120"/>
      <c r="G30" s="120"/>
      <c r="H30" s="120"/>
      <c r="I30" s="120"/>
    </row>
    <row r="31" spans="3:9" x14ac:dyDescent="0.35"/>
    <row r="32" spans="3:9" x14ac:dyDescent="0.35">
      <c r="C32" s="27" t="s">
        <v>103</v>
      </c>
    </row>
    <row r="33" spans="3:9" ht="49.5" customHeight="1" x14ac:dyDescent="0.35">
      <c r="C33" s="121" t="s">
        <v>104</v>
      </c>
      <c r="D33" s="121"/>
      <c r="E33" s="121"/>
      <c r="F33" s="121"/>
      <c r="G33" s="121"/>
      <c r="H33" s="121"/>
      <c r="I33" s="121"/>
    </row>
    <row r="34" spans="3:9" ht="10" customHeight="1" x14ac:dyDescent="0.35">
      <c r="C34" s="37"/>
      <c r="D34" s="37"/>
      <c r="E34" s="37"/>
      <c r="F34" s="37"/>
      <c r="G34" s="37"/>
      <c r="H34" s="37"/>
      <c r="I34" s="37"/>
    </row>
    <row r="35" spans="3:9" x14ac:dyDescent="0.35">
      <c r="C35" s="121" t="s">
        <v>105</v>
      </c>
      <c r="D35" s="121"/>
      <c r="E35" s="121"/>
      <c r="F35" s="121"/>
      <c r="G35" s="121"/>
      <c r="H35" s="121"/>
      <c r="I35" s="121"/>
    </row>
    <row r="36" spans="3:9" x14ac:dyDescent="0.35">
      <c r="C36" s="37"/>
      <c r="D36" s="37"/>
      <c r="E36" s="37"/>
      <c r="F36" s="37"/>
      <c r="G36" s="37"/>
      <c r="H36" s="37"/>
      <c r="I36" s="37"/>
    </row>
    <row r="37" spans="3:9" x14ac:dyDescent="0.35">
      <c r="C37" s="38" t="s">
        <v>106</v>
      </c>
      <c r="D37" s="37"/>
      <c r="E37" s="37"/>
      <c r="F37" s="37"/>
      <c r="G37" s="37"/>
      <c r="H37" s="37"/>
      <c r="I37" s="37"/>
    </row>
    <row r="38" spans="3:9" x14ac:dyDescent="0.35">
      <c r="C38" s="39" t="s">
        <v>107</v>
      </c>
      <c r="D38" s="37"/>
      <c r="E38" s="37"/>
      <c r="F38" s="37"/>
      <c r="G38" s="37"/>
      <c r="H38" s="37"/>
      <c r="I38" s="37"/>
    </row>
    <row r="39" spans="3:9" ht="30" customHeight="1" x14ac:dyDescent="0.35">
      <c r="C39" s="122" t="s">
        <v>135</v>
      </c>
      <c r="D39" s="122"/>
      <c r="E39" s="122"/>
      <c r="F39" s="122"/>
      <c r="G39" s="122"/>
      <c r="H39" s="122"/>
      <c r="I39" s="122"/>
    </row>
    <row r="40" spans="3:9" ht="30" customHeight="1" x14ac:dyDescent="0.35">
      <c r="C40" s="41" t="s">
        <v>109</v>
      </c>
      <c r="D40" s="40"/>
      <c r="E40" s="40"/>
      <c r="F40" s="40"/>
      <c r="G40" s="40"/>
      <c r="H40" s="40"/>
      <c r="I40" s="40"/>
    </row>
    <row r="41" spans="3:9" ht="30" customHeight="1" x14ac:dyDescent="0.35">
      <c r="C41" s="123" t="s">
        <v>111</v>
      </c>
      <c r="D41" s="123"/>
      <c r="E41" s="123"/>
      <c r="F41" s="123"/>
      <c r="G41" s="123"/>
      <c r="H41" s="123"/>
      <c r="I41" s="123"/>
    </row>
    <row r="42" spans="3:9" x14ac:dyDescent="0.35"/>
  </sheetData>
  <sheetProtection sheet="1" objects="1" scenarios="1" formatColumns="0"/>
  <mergeCells count="17">
    <mergeCell ref="C19:I19"/>
    <mergeCell ref="C20:I20"/>
    <mergeCell ref="C28:I28"/>
    <mergeCell ref="C29:I29"/>
    <mergeCell ref="B3:I3"/>
    <mergeCell ref="C8:I8"/>
    <mergeCell ref="C24:G24"/>
    <mergeCell ref="C27:G27"/>
    <mergeCell ref="C16:I16"/>
    <mergeCell ref="C23:G23"/>
    <mergeCell ref="C5:G5"/>
    <mergeCell ref="C22:G22"/>
    <mergeCell ref="C30:I30"/>
    <mergeCell ref="C33:I33"/>
    <mergeCell ref="C35:I35"/>
    <mergeCell ref="C39:I39"/>
    <mergeCell ref="C41:I41"/>
  </mergeCells>
  <pageMargins left="0.7" right="0.7" top="0.75" bottom="0.75" header="0.3" footer="0.3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B638-8CD9-4C91-A03D-8A27AB1703BA}">
  <sheetPr codeName="Feuil11">
    <tabColor theme="5"/>
  </sheetPr>
  <dimension ref="A1:BB36"/>
  <sheetViews>
    <sheetView showGridLines="0" workbookViewId="0">
      <selection activeCell="B6" sqref="B6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mai</v>
      </c>
      <c r="AJ2" s="89">
        <v>5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mai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1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1</v>
      </c>
      <c r="AZ8" s="71">
        <f>+IF(ISBLANK('ℹ️Informations clients'!AE8),0,IF($AJ$2=1,1,0))</f>
        <v>0</v>
      </c>
      <c r="BB8" s="71">
        <f>+IF(ISBLANK('ℹ️Informations clients'!AG8),0,
IF($AJ$2=5,1,0))</f>
        <v>1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1</v>
      </c>
      <c r="AZ9" s="71">
        <f>+IF(ISBLANK('ℹ️Informations clients'!AE9),0,IF($AJ$2=1,1,0))</f>
        <v>0</v>
      </c>
      <c r="BB9" s="71">
        <f>+IF(ISBLANK('ℹ️Informations clients'!AG9),0,
IF($AJ$2=5,1,0))</f>
        <v>1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1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1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1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1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1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1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1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1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1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1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1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1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1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1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1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1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1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1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1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1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1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1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1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1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1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1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59" priority="1">
      <formula>LEN(TRIM(B8))&gt;0</formula>
    </cfRule>
    <cfRule type="containsBlanks" dxfId="158" priority="2">
      <formula>LEN(TRIM(B8))=0</formula>
    </cfRule>
  </conditionalFormatting>
  <conditionalFormatting sqref="H8:H36 L8:Y36 AA8:AA36">
    <cfRule type="containsText" dxfId="157" priority="3" operator="containsText" text="NA">
      <formula>NOT(ISERROR(SEARCH("NA",H8)))</formula>
    </cfRule>
    <cfRule type="notContainsBlanks" dxfId="156" priority="8">
      <formula>LEN(TRIM(H8))&gt;0</formula>
    </cfRule>
  </conditionalFormatting>
  <conditionalFormatting sqref="H8:J36 L8:U36">
    <cfRule type="expression" dxfId="155" priority="7">
      <formula>AND(ISBLANK(H8),AF8=1)</formula>
    </cfRule>
    <cfRule type="expression" dxfId="154" priority="10">
      <formula>AF8=0</formula>
    </cfRule>
  </conditionalFormatting>
  <conditionalFormatting sqref="I8:J36">
    <cfRule type="containsText" dxfId="153" priority="15" operator="containsText" text="NA">
      <formula>NOT(ISERROR(SEARCH("NA",I8)))</formula>
    </cfRule>
    <cfRule type="notContainsBlanks" dxfId="152" priority="16">
      <formula>LEN(TRIM(I8))&gt;0</formula>
    </cfRule>
  </conditionalFormatting>
  <conditionalFormatting sqref="U8:W36">
    <cfRule type="expression" dxfId="151" priority="17">
      <formula>AND(ISBLANK(U8),AS8=1)</formula>
    </cfRule>
  </conditionalFormatting>
  <conditionalFormatting sqref="V8:W36">
    <cfRule type="expression" dxfId="150" priority="18">
      <formula>AT8=0</formula>
    </cfRule>
  </conditionalFormatting>
  <conditionalFormatting sqref="X8:Z36">
    <cfRule type="expression" dxfId="149" priority="19">
      <formula>AND(ISBLANK(X8),AV8=1)</formula>
    </cfRule>
    <cfRule type="expression" dxfId="148" priority="20">
      <formula>AV8=0</formula>
    </cfRule>
  </conditionalFormatting>
  <conditionalFormatting sqref="Y8:Z36">
    <cfRule type="containsText" dxfId="147" priority="9" operator="containsText" text="NA">
      <formula>NOT(ISERROR(SEARCH("NA",Y8)))</formula>
    </cfRule>
    <cfRule type="notContainsBlanks" dxfId="146" priority="11">
      <formula>LEN(TRIM(Y8))&gt;0</formula>
    </cfRule>
  </conditionalFormatting>
  <conditionalFormatting sqref="Z8:Z36">
    <cfRule type="containsText" dxfId="145" priority="12" operator="containsText" text="NA">
      <formula>NOT(ISERROR(SEARCH("NA",Z8)))</formula>
    </cfRule>
    <cfRule type="notContainsBlanks" dxfId="144" priority="13">
      <formula>LEN(TRIM(Z8))&gt;0</formula>
    </cfRule>
  </conditionalFormatting>
  <conditionalFormatting sqref="AA8:AA36 AC8:AC36">
    <cfRule type="expression" dxfId="143" priority="14">
      <formula>AZ8=0</formula>
    </cfRule>
  </conditionalFormatting>
  <conditionalFormatting sqref="AC8:AC36 AA8:AA36">
    <cfRule type="expression" dxfId="142" priority="6">
      <formula>AND(ISBLANK(AA8),AZ8=1)</formula>
    </cfRule>
  </conditionalFormatting>
  <conditionalFormatting sqref="AC8:AC36">
    <cfRule type="containsText" dxfId="141" priority="4" operator="containsText" text="NA">
      <formula>NOT(ISERROR(SEARCH("NA",AC8)))</formula>
    </cfRule>
    <cfRule type="notContainsBlanks" dxfId="140" priority="5">
      <formula>LEN(TRIM(AC8))&gt;0</formula>
    </cfRule>
  </conditionalFormatting>
  <dataValidations count="2">
    <dataValidation type="custom" allowBlank="1" showInputMessage="1" showErrorMessage="1" sqref="L8:Z36" xr:uid="{8C985CD4-3D03-4CA4-B5D3-0D85E3EA38B8}">
      <formula1>AJ8=1</formula1>
    </dataValidation>
    <dataValidation type="custom" allowBlank="1" showInputMessage="1" showErrorMessage="1" sqref="AA8:AC36" xr:uid="{902309E1-F97F-4F88-9E65-E1289E900C02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8E75-E060-4F93-93B6-5B506957AE13}">
  <sheetPr codeName="Feuil12">
    <tabColor theme="5"/>
  </sheetPr>
  <dimension ref="A1:BB36"/>
  <sheetViews>
    <sheetView showGridLines="0" workbookViewId="0">
      <selection activeCell="B6" sqref="B6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juin</v>
      </c>
      <c r="AJ2" s="89">
        <v>6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juin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1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1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1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39" priority="1">
      <formula>LEN(TRIM(B8))&gt;0</formula>
    </cfRule>
    <cfRule type="containsBlanks" dxfId="138" priority="2">
      <formula>LEN(TRIM(B8))=0</formula>
    </cfRule>
  </conditionalFormatting>
  <conditionalFormatting sqref="H8:H36 L8:Y36 AA8:AA36">
    <cfRule type="containsText" dxfId="137" priority="3" operator="containsText" text="NA">
      <formula>NOT(ISERROR(SEARCH("NA",H8)))</formula>
    </cfRule>
    <cfRule type="notContainsBlanks" dxfId="136" priority="8">
      <formula>LEN(TRIM(H8))&gt;0</formula>
    </cfRule>
  </conditionalFormatting>
  <conditionalFormatting sqref="H8:J36 L8:U36">
    <cfRule type="expression" dxfId="135" priority="7">
      <formula>AND(ISBLANK(H8),AF8=1)</formula>
    </cfRule>
    <cfRule type="expression" dxfId="134" priority="10">
      <formula>AF8=0</formula>
    </cfRule>
  </conditionalFormatting>
  <conditionalFormatting sqref="I8:J36">
    <cfRule type="containsText" dxfId="133" priority="15" operator="containsText" text="NA">
      <formula>NOT(ISERROR(SEARCH("NA",I8)))</formula>
    </cfRule>
    <cfRule type="notContainsBlanks" dxfId="132" priority="16">
      <formula>LEN(TRIM(I8))&gt;0</formula>
    </cfRule>
  </conditionalFormatting>
  <conditionalFormatting sqref="U8:W36">
    <cfRule type="expression" dxfId="131" priority="17">
      <formula>AND(ISBLANK(U8),AS8=1)</formula>
    </cfRule>
  </conditionalFormatting>
  <conditionalFormatting sqref="V8:W36">
    <cfRule type="expression" dxfId="130" priority="18">
      <formula>AT8=0</formula>
    </cfRule>
  </conditionalFormatting>
  <conditionalFormatting sqref="X8:Z36">
    <cfRule type="expression" dxfId="129" priority="19">
      <formula>AND(ISBLANK(X8),AV8=1)</formula>
    </cfRule>
    <cfRule type="expression" dxfId="128" priority="20">
      <formula>AV8=0</formula>
    </cfRule>
  </conditionalFormatting>
  <conditionalFormatting sqref="Y8:Z36">
    <cfRule type="containsText" dxfId="127" priority="9" operator="containsText" text="NA">
      <formula>NOT(ISERROR(SEARCH("NA",Y8)))</formula>
    </cfRule>
    <cfRule type="notContainsBlanks" dxfId="126" priority="11">
      <formula>LEN(TRIM(Y8))&gt;0</formula>
    </cfRule>
  </conditionalFormatting>
  <conditionalFormatting sqref="Z8:Z36">
    <cfRule type="containsText" dxfId="125" priority="12" operator="containsText" text="NA">
      <formula>NOT(ISERROR(SEARCH("NA",Z8)))</formula>
    </cfRule>
    <cfRule type="notContainsBlanks" dxfId="124" priority="13">
      <formula>LEN(TRIM(Z8))&gt;0</formula>
    </cfRule>
  </conditionalFormatting>
  <conditionalFormatting sqref="AA8:AA36 AC8:AC36">
    <cfRule type="expression" dxfId="123" priority="14">
      <formula>AZ8=0</formula>
    </cfRule>
  </conditionalFormatting>
  <conditionalFormatting sqref="AC8:AC36 AA8:AA36">
    <cfRule type="expression" dxfId="122" priority="6">
      <formula>AND(ISBLANK(AA8),AZ8=1)</formula>
    </cfRule>
  </conditionalFormatting>
  <conditionalFormatting sqref="AC8:AC36">
    <cfRule type="containsText" dxfId="121" priority="4" operator="containsText" text="NA">
      <formula>NOT(ISERROR(SEARCH("NA",AC8)))</formula>
    </cfRule>
    <cfRule type="notContainsBlanks" dxfId="120" priority="5">
      <formula>LEN(TRIM(AC8))&gt;0</formula>
    </cfRule>
  </conditionalFormatting>
  <dataValidations count="2">
    <dataValidation type="custom" allowBlank="1" showInputMessage="1" showErrorMessage="1" sqref="L8:Z36" xr:uid="{63560087-ACF7-4361-A89D-30B5ACB94C21}">
      <formula1>AJ8=1</formula1>
    </dataValidation>
    <dataValidation type="custom" allowBlank="1" showInputMessage="1" showErrorMessage="1" sqref="AA8:AC36" xr:uid="{4989479D-3D1D-4801-879C-113F5DE24294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2403-3492-44E2-B341-C0A309B029BF}">
  <sheetPr codeName="Feuil13">
    <tabColor theme="5"/>
  </sheetPr>
  <dimension ref="A1:BB36"/>
  <sheetViews>
    <sheetView showGridLines="0" workbookViewId="0">
      <selection activeCell="B6" sqref="B6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38" width="6.7265625" hidden="1" customWidth="1"/>
    <col min="39" max="39" width="9.26953125" hidden="1" customWidth="1"/>
    <col min="40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juillet</v>
      </c>
      <c r="AJ2" s="89">
        <v>7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juillet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 cm="1">
        <f t="array" ref="AM5">LOOKUP(1,(IF(_xlfn.XLOOKUP(MONTH(F10),Technique!$A$76:$A$87,Technique!$B$76:$C$87)=$AJ$2,1,0)))</f>
        <v>1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1</v>
      </c>
      <c r="AG8" s="71">
        <f>AF8</f>
        <v>1</v>
      </c>
      <c r="AH8" s="71">
        <f>IFERROR(IF(ISBLANK('ℹ️Informations clients'!M8),0,IF($AJ$2=MONTH('ℹ️Informations clients'!M8),1,0)),0)</f>
        <v>1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19" priority="1">
      <formula>LEN(TRIM(B8))&gt;0</formula>
    </cfRule>
    <cfRule type="containsBlanks" dxfId="118" priority="2">
      <formula>LEN(TRIM(B8))=0</formula>
    </cfRule>
  </conditionalFormatting>
  <conditionalFormatting sqref="H8:H36 L8:Y36 AA8:AA36">
    <cfRule type="containsText" dxfId="117" priority="3" operator="containsText" text="NA">
      <formula>NOT(ISERROR(SEARCH("NA",H8)))</formula>
    </cfRule>
    <cfRule type="notContainsBlanks" dxfId="116" priority="8">
      <formula>LEN(TRIM(H8))&gt;0</formula>
    </cfRule>
  </conditionalFormatting>
  <conditionalFormatting sqref="H8:J36 L8:U36">
    <cfRule type="expression" dxfId="115" priority="7">
      <formula>AND(ISBLANK(H8),AF8=1)</formula>
    </cfRule>
    <cfRule type="expression" dxfId="114" priority="10">
      <formula>AF8=0</formula>
    </cfRule>
  </conditionalFormatting>
  <conditionalFormatting sqref="I8:J36">
    <cfRule type="containsText" dxfId="113" priority="15" operator="containsText" text="NA">
      <formula>NOT(ISERROR(SEARCH("NA",I8)))</formula>
    </cfRule>
    <cfRule type="notContainsBlanks" dxfId="112" priority="16">
      <formula>LEN(TRIM(I8))&gt;0</formula>
    </cfRule>
  </conditionalFormatting>
  <conditionalFormatting sqref="U8:W36">
    <cfRule type="expression" dxfId="111" priority="17">
      <formula>AND(ISBLANK(U8),AS8=1)</formula>
    </cfRule>
  </conditionalFormatting>
  <conditionalFormatting sqref="V8:W36">
    <cfRule type="expression" dxfId="110" priority="18">
      <formula>AT8=0</formula>
    </cfRule>
  </conditionalFormatting>
  <conditionalFormatting sqref="X8:Z36">
    <cfRule type="expression" dxfId="109" priority="19">
      <formula>AND(ISBLANK(X8),AV8=1)</formula>
    </cfRule>
    <cfRule type="expression" dxfId="108" priority="20">
      <formula>AV8=0</formula>
    </cfRule>
  </conditionalFormatting>
  <conditionalFormatting sqref="Y8:Z36">
    <cfRule type="containsText" dxfId="107" priority="9" operator="containsText" text="NA">
      <formula>NOT(ISERROR(SEARCH("NA",Y8)))</formula>
    </cfRule>
    <cfRule type="notContainsBlanks" dxfId="106" priority="11">
      <formula>LEN(TRIM(Y8))&gt;0</formula>
    </cfRule>
  </conditionalFormatting>
  <conditionalFormatting sqref="Z8:Z36">
    <cfRule type="containsText" dxfId="105" priority="12" operator="containsText" text="NA">
      <formula>NOT(ISERROR(SEARCH("NA",Z8)))</formula>
    </cfRule>
    <cfRule type="notContainsBlanks" dxfId="104" priority="13">
      <formula>LEN(TRIM(Z8))&gt;0</formula>
    </cfRule>
  </conditionalFormatting>
  <conditionalFormatting sqref="AA8:AA36 AC8:AC36">
    <cfRule type="expression" dxfId="103" priority="14">
      <formula>AZ8=0</formula>
    </cfRule>
  </conditionalFormatting>
  <conditionalFormatting sqref="AC8:AC36 AA8:AA36">
    <cfRule type="expression" dxfId="102" priority="6">
      <formula>AND(ISBLANK(AA8),AZ8=1)</formula>
    </cfRule>
  </conditionalFormatting>
  <conditionalFormatting sqref="AC8:AC36">
    <cfRule type="containsText" dxfId="101" priority="4" operator="containsText" text="NA">
      <formula>NOT(ISERROR(SEARCH("NA",AC8)))</formula>
    </cfRule>
    <cfRule type="notContainsBlanks" dxfId="100" priority="5">
      <formula>LEN(TRIM(AC8))&gt;0</formula>
    </cfRule>
  </conditionalFormatting>
  <dataValidations count="2">
    <dataValidation type="custom" allowBlank="1" showInputMessage="1" showErrorMessage="1" sqref="L8:Z36" xr:uid="{8E1163CA-4F6C-4DD9-9BCE-70B613F8A02C}">
      <formula1>AJ8=1</formula1>
    </dataValidation>
    <dataValidation type="custom" allowBlank="1" showInputMessage="1" showErrorMessage="1" sqref="AA8:AC36" xr:uid="{ED4DA04D-3721-411A-ABB7-00467C73A7C0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F00C2-C526-4BC7-93E0-5E768F671E3A}">
  <sheetPr codeName="Feuil14">
    <tabColor theme="5"/>
  </sheetPr>
  <dimension ref="A1:BB36"/>
  <sheetViews>
    <sheetView showGridLines="0" workbookViewId="0">
      <selection activeCell="O9" sqref="O9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août</v>
      </c>
      <c r="AJ2" s="89">
        <v>8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août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1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1</v>
      </c>
      <c r="AG10" s="71">
        <f t="shared" si="0"/>
        <v>1</v>
      </c>
      <c r="AH10" s="71">
        <f>IFERROR(IF(ISBLANK('ℹ️Informations clients'!M10),0,IF($AJ$2=MONTH('ℹ️Informations clients'!M10),1,0)),0)</f>
        <v>1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99" priority="1">
      <formula>LEN(TRIM(B8))&gt;0</formula>
    </cfRule>
    <cfRule type="containsBlanks" dxfId="98" priority="2">
      <formula>LEN(TRIM(B8))=0</formula>
    </cfRule>
  </conditionalFormatting>
  <conditionalFormatting sqref="H8:H36 L8:Y36 AA8:AA36">
    <cfRule type="containsText" dxfId="97" priority="3" operator="containsText" text="NA">
      <formula>NOT(ISERROR(SEARCH("NA",H8)))</formula>
    </cfRule>
    <cfRule type="notContainsBlanks" dxfId="96" priority="8">
      <formula>LEN(TRIM(H8))&gt;0</formula>
    </cfRule>
  </conditionalFormatting>
  <conditionalFormatting sqref="H8:J36 L8:U36">
    <cfRule type="expression" dxfId="95" priority="7">
      <formula>AND(ISBLANK(H8),AF8=1)</formula>
    </cfRule>
    <cfRule type="expression" dxfId="94" priority="10">
      <formula>AF8=0</formula>
    </cfRule>
  </conditionalFormatting>
  <conditionalFormatting sqref="I8:J36">
    <cfRule type="containsText" dxfId="93" priority="15" operator="containsText" text="NA">
      <formula>NOT(ISERROR(SEARCH("NA",I8)))</formula>
    </cfRule>
    <cfRule type="notContainsBlanks" dxfId="92" priority="16">
      <formula>LEN(TRIM(I8))&gt;0</formula>
    </cfRule>
  </conditionalFormatting>
  <conditionalFormatting sqref="U8:W36">
    <cfRule type="expression" dxfId="91" priority="17">
      <formula>AND(ISBLANK(U8),AS8=1)</formula>
    </cfRule>
  </conditionalFormatting>
  <conditionalFormatting sqref="V8:W36">
    <cfRule type="expression" dxfId="90" priority="18">
      <formula>AT8=0</formula>
    </cfRule>
  </conditionalFormatting>
  <conditionalFormatting sqref="X8:Z36">
    <cfRule type="expression" dxfId="89" priority="19">
      <formula>AND(ISBLANK(X8),AV8=1)</formula>
    </cfRule>
    <cfRule type="expression" dxfId="88" priority="20">
      <formula>AV8=0</formula>
    </cfRule>
  </conditionalFormatting>
  <conditionalFormatting sqref="Y8:Z36">
    <cfRule type="containsText" dxfId="87" priority="9" operator="containsText" text="NA">
      <formula>NOT(ISERROR(SEARCH("NA",Y8)))</formula>
    </cfRule>
    <cfRule type="notContainsBlanks" dxfId="86" priority="11">
      <formula>LEN(TRIM(Y8))&gt;0</formula>
    </cfRule>
  </conditionalFormatting>
  <conditionalFormatting sqref="Z8:Z36">
    <cfRule type="containsText" dxfId="85" priority="12" operator="containsText" text="NA">
      <formula>NOT(ISERROR(SEARCH("NA",Z8)))</formula>
    </cfRule>
    <cfRule type="notContainsBlanks" dxfId="84" priority="13">
      <formula>LEN(TRIM(Z8))&gt;0</formula>
    </cfRule>
  </conditionalFormatting>
  <conditionalFormatting sqref="AA8:AA36 AC8:AC36">
    <cfRule type="expression" dxfId="83" priority="14">
      <formula>AZ8=0</formula>
    </cfRule>
  </conditionalFormatting>
  <conditionalFormatting sqref="AC8:AC36 AA8:AA36">
    <cfRule type="expression" dxfId="82" priority="6">
      <formula>AND(ISBLANK(AA8),AZ8=1)</formula>
    </cfRule>
  </conditionalFormatting>
  <conditionalFormatting sqref="AC8:AC36">
    <cfRule type="containsText" dxfId="81" priority="4" operator="containsText" text="NA">
      <formula>NOT(ISERROR(SEARCH("NA",AC8)))</formula>
    </cfRule>
    <cfRule type="notContainsBlanks" dxfId="80" priority="5">
      <formula>LEN(TRIM(AC8))&gt;0</formula>
    </cfRule>
  </conditionalFormatting>
  <dataValidations count="2">
    <dataValidation type="custom" allowBlank="1" showInputMessage="1" showErrorMessage="1" sqref="L8:Z36" xr:uid="{03B7CF36-CD60-4497-AF54-8371E51754F3}">
      <formula1>AJ8=1</formula1>
    </dataValidation>
    <dataValidation type="custom" allowBlank="1" showInputMessage="1" showErrorMessage="1" sqref="AA8:AC36" xr:uid="{CD768363-B9D6-4FC6-A0CB-30253F886A6C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65F4-2B7A-48C5-9FDC-77C6EE963258}">
  <sheetPr codeName="Feuil15">
    <tabColor theme="5"/>
  </sheetPr>
  <dimension ref="A1:BB36"/>
  <sheetViews>
    <sheetView showGridLines="0" workbookViewId="0">
      <selection activeCell="P9" sqref="P9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8.816406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septembre</v>
      </c>
      <c r="AJ2" s="89">
        <v>9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septembre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1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1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79" priority="1">
      <formula>LEN(TRIM(B8))&gt;0</formula>
    </cfRule>
    <cfRule type="containsBlanks" dxfId="78" priority="2">
      <formula>LEN(TRIM(B8))=0</formula>
    </cfRule>
  </conditionalFormatting>
  <conditionalFormatting sqref="H8:H36 L8:Y36 AA8:AA36">
    <cfRule type="containsText" dxfId="77" priority="3" operator="containsText" text="NA">
      <formula>NOT(ISERROR(SEARCH("NA",H8)))</formula>
    </cfRule>
    <cfRule type="notContainsBlanks" dxfId="76" priority="8">
      <formula>LEN(TRIM(H8))&gt;0</formula>
    </cfRule>
  </conditionalFormatting>
  <conditionalFormatting sqref="H8:J36 L8:U36">
    <cfRule type="expression" dxfId="75" priority="7">
      <formula>AND(ISBLANK(H8),AF8=1)</formula>
    </cfRule>
    <cfRule type="expression" dxfId="74" priority="10">
      <formula>AF8=0</formula>
    </cfRule>
  </conditionalFormatting>
  <conditionalFormatting sqref="I8:J36">
    <cfRule type="containsText" dxfId="73" priority="15" operator="containsText" text="NA">
      <formula>NOT(ISERROR(SEARCH("NA",I8)))</formula>
    </cfRule>
    <cfRule type="notContainsBlanks" dxfId="72" priority="16">
      <formula>LEN(TRIM(I8))&gt;0</formula>
    </cfRule>
  </conditionalFormatting>
  <conditionalFormatting sqref="U8:W36">
    <cfRule type="expression" dxfId="71" priority="17">
      <formula>AND(ISBLANK(U8),AS8=1)</formula>
    </cfRule>
  </conditionalFormatting>
  <conditionalFormatting sqref="V8:W36">
    <cfRule type="expression" dxfId="70" priority="18">
      <formula>AT8=0</formula>
    </cfRule>
  </conditionalFormatting>
  <conditionalFormatting sqref="X8:Z36">
    <cfRule type="expression" dxfId="69" priority="19">
      <formula>AND(ISBLANK(X8),AV8=1)</formula>
    </cfRule>
    <cfRule type="expression" dxfId="68" priority="20">
      <formula>AV8=0</formula>
    </cfRule>
  </conditionalFormatting>
  <conditionalFormatting sqref="Y8:Z36">
    <cfRule type="containsText" dxfId="67" priority="9" operator="containsText" text="NA">
      <formula>NOT(ISERROR(SEARCH("NA",Y8)))</formula>
    </cfRule>
    <cfRule type="notContainsBlanks" dxfId="66" priority="11">
      <formula>LEN(TRIM(Y8))&gt;0</formula>
    </cfRule>
  </conditionalFormatting>
  <conditionalFormatting sqref="Z8:Z36">
    <cfRule type="containsText" dxfId="65" priority="12" operator="containsText" text="NA">
      <formula>NOT(ISERROR(SEARCH("NA",Z8)))</formula>
    </cfRule>
    <cfRule type="notContainsBlanks" dxfId="64" priority="13">
      <formula>LEN(TRIM(Z8))&gt;0</formula>
    </cfRule>
  </conditionalFormatting>
  <conditionalFormatting sqref="AA8:AA36 AC8:AC36">
    <cfRule type="expression" dxfId="63" priority="14">
      <formula>AZ8=0</formula>
    </cfRule>
  </conditionalFormatting>
  <conditionalFormatting sqref="AC8:AC36 AA8:AA36">
    <cfRule type="expression" dxfId="62" priority="6">
      <formula>AND(ISBLANK(AA8),AZ8=1)</formula>
    </cfRule>
  </conditionalFormatting>
  <conditionalFormatting sqref="AC8:AC36">
    <cfRule type="containsText" dxfId="61" priority="4" operator="containsText" text="NA">
      <formula>NOT(ISERROR(SEARCH("NA",AC8)))</formula>
    </cfRule>
    <cfRule type="notContainsBlanks" dxfId="60" priority="5">
      <formula>LEN(TRIM(AC8))&gt;0</formula>
    </cfRule>
  </conditionalFormatting>
  <dataValidations count="2">
    <dataValidation type="custom" allowBlank="1" showInputMessage="1" showErrorMessage="1" sqref="L8:Z36" xr:uid="{94E32E1B-9601-4AEE-81DB-A5EF008CB846}">
      <formula1>AJ8=1</formula1>
    </dataValidation>
    <dataValidation type="custom" allowBlank="1" showInputMessage="1" showErrorMessage="1" sqref="AA8:AC36" xr:uid="{D170C92A-D270-4815-92E1-9D9BDDCEFF55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3E63-1131-44B8-9481-ED94609D9E16}">
  <sheetPr codeName="Feuil16">
    <tabColor theme="5"/>
  </sheetPr>
  <dimension ref="A1:BB36"/>
  <sheetViews>
    <sheetView showGridLines="0" workbookViewId="0">
      <selection activeCell="B6" sqref="B6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8.816406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octobre</v>
      </c>
      <c r="AJ2" s="89">
        <v>10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octobre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1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59" priority="1">
      <formula>LEN(TRIM(B8))&gt;0</formula>
    </cfRule>
    <cfRule type="containsBlanks" dxfId="58" priority="2">
      <formula>LEN(TRIM(B8))=0</formula>
    </cfRule>
  </conditionalFormatting>
  <conditionalFormatting sqref="H8:H36 L8:Y36 AA8:AA36">
    <cfRule type="containsText" dxfId="57" priority="3" operator="containsText" text="NA">
      <formula>NOT(ISERROR(SEARCH("NA",H8)))</formula>
    </cfRule>
    <cfRule type="notContainsBlanks" dxfId="56" priority="8">
      <formula>LEN(TRIM(H8))&gt;0</formula>
    </cfRule>
  </conditionalFormatting>
  <conditionalFormatting sqref="H8:J36 L8:U36">
    <cfRule type="expression" dxfId="55" priority="7">
      <formula>AND(ISBLANK(H8),AF8=1)</formula>
    </cfRule>
    <cfRule type="expression" dxfId="54" priority="10">
      <formula>AF8=0</formula>
    </cfRule>
  </conditionalFormatting>
  <conditionalFormatting sqref="I8:J36">
    <cfRule type="containsText" dxfId="53" priority="15" operator="containsText" text="NA">
      <formula>NOT(ISERROR(SEARCH("NA",I8)))</formula>
    </cfRule>
    <cfRule type="notContainsBlanks" dxfId="52" priority="16">
      <formula>LEN(TRIM(I8))&gt;0</formula>
    </cfRule>
  </conditionalFormatting>
  <conditionalFormatting sqref="U8:W36">
    <cfRule type="expression" dxfId="51" priority="17">
      <formula>AND(ISBLANK(U8),AS8=1)</formula>
    </cfRule>
  </conditionalFormatting>
  <conditionalFormatting sqref="V8:W36">
    <cfRule type="expression" dxfId="50" priority="18">
      <formula>AT8=0</formula>
    </cfRule>
  </conditionalFormatting>
  <conditionalFormatting sqref="X8:Z36">
    <cfRule type="expression" dxfId="49" priority="19">
      <formula>AND(ISBLANK(X8),AV8=1)</formula>
    </cfRule>
    <cfRule type="expression" dxfId="48" priority="20">
      <formula>AV8=0</formula>
    </cfRule>
  </conditionalFormatting>
  <conditionalFormatting sqref="Y8:Z36">
    <cfRule type="containsText" dxfId="47" priority="9" operator="containsText" text="NA">
      <formula>NOT(ISERROR(SEARCH("NA",Y8)))</formula>
    </cfRule>
    <cfRule type="notContainsBlanks" dxfId="46" priority="11">
      <formula>LEN(TRIM(Y8))&gt;0</formula>
    </cfRule>
  </conditionalFormatting>
  <conditionalFormatting sqref="Z8:Z36">
    <cfRule type="containsText" dxfId="45" priority="12" operator="containsText" text="NA">
      <formula>NOT(ISERROR(SEARCH("NA",Z8)))</formula>
    </cfRule>
    <cfRule type="notContainsBlanks" dxfId="44" priority="13">
      <formula>LEN(TRIM(Z8))&gt;0</formula>
    </cfRule>
  </conditionalFormatting>
  <conditionalFormatting sqref="AA8:AA36 AC8:AC36">
    <cfRule type="expression" dxfId="43" priority="14">
      <formula>AZ8=0</formula>
    </cfRule>
  </conditionalFormatting>
  <conditionalFormatting sqref="AC8:AC36 AA8:AA36">
    <cfRule type="expression" dxfId="42" priority="6">
      <formula>AND(ISBLANK(AA8),AZ8=1)</formula>
    </cfRule>
  </conditionalFormatting>
  <conditionalFormatting sqref="AC8:AC36">
    <cfRule type="containsText" dxfId="41" priority="4" operator="containsText" text="NA">
      <formula>NOT(ISERROR(SEARCH("NA",AC8)))</formula>
    </cfRule>
    <cfRule type="notContainsBlanks" dxfId="40" priority="5">
      <formula>LEN(TRIM(AC8))&gt;0</formula>
    </cfRule>
  </conditionalFormatting>
  <dataValidations count="2">
    <dataValidation type="custom" allowBlank="1" showInputMessage="1" showErrorMessage="1" sqref="L8:Z36" xr:uid="{5F12AFE4-C3DC-4080-9667-C2D95318B522}">
      <formula1>AJ8=1</formula1>
    </dataValidation>
    <dataValidation type="custom" allowBlank="1" showInputMessage="1" showErrorMessage="1" sqref="AA8:AC36" xr:uid="{3BD10025-09A0-44EF-BC76-EE58CB4A6876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12B6-6A58-4648-9D30-60D592BEC060}">
  <sheetPr codeName="Feuil17">
    <tabColor theme="5"/>
  </sheetPr>
  <dimension ref="A1:BB36"/>
  <sheetViews>
    <sheetView showGridLines="0" workbookViewId="0">
      <selection activeCell="B6" sqref="B6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8.816406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novembre</v>
      </c>
      <c r="AJ2" s="89">
        <v>11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novembre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39" priority="1">
      <formula>LEN(TRIM(B8))&gt;0</formula>
    </cfRule>
    <cfRule type="containsBlanks" dxfId="38" priority="2">
      <formula>LEN(TRIM(B8))=0</formula>
    </cfRule>
  </conditionalFormatting>
  <conditionalFormatting sqref="H8:H36 L8:Y36 AA8:AA36">
    <cfRule type="containsText" dxfId="37" priority="3" operator="containsText" text="NA">
      <formula>NOT(ISERROR(SEARCH("NA",H8)))</formula>
    </cfRule>
    <cfRule type="notContainsBlanks" dxfId="36" priority="8">
      <formula>LEN(TRIM(H8))&gt;0</formula>
    </cfRule>
  </conditionalFormatting>
  <conditionalFormatting sqref="H8:J36 L8:U36">
    <cfRule type="expression" dxfId="35" priority="7">
      <formula>AND(ISBLANK(H8),AF8=1)</formula>
    </cfRule>
    <cfRule type="expression" dxfId="34" priority="10">
      <formula>AF8=0</formula>
    </cfRule>
  </conditionalFormatting>
  <conditionalFormatting sqref="I8:J36">
    <cfRule type="containsText" dxfId="33" priority="15" operator="containsText" text="NA">
      <formula>NOT(ISERROR(SEARCH("NA",I8)))</formula>
    </cfRule>
    <cfRule type="notContainsBlanks" dxfId="32" priority="16">
      <formula>LEN(TRIM(I8))&gt;0</formula>
    </cfRule>
  </conditionalFormatting>
  <conditionalFormatting sqref="U8:W36">
    <cfRule type="expression" dxfId="31" priority="17">
      <formula>AND(ISBLANK(U8),AS8=1)</formula>
    </cfRule>
  </conditionalFormatting>
  <conditionalFormatting sqref="V8:W36">
    <cfRule type="expression" dxfId="30" priority="18">
      <formula>AT8=0</formula>
    </cfRule>
  </conditionalFormatting>
  <conditionalFormatting sqref="X8:Z36">
    <cfRule type="expression" dxfId="29" priority="19">
      <formula>AND(ISBLANK(X8),AV8=1)</formula>
    </cfRule>
    <cfRule type="expression" dxfId="28" priority="20">
      <formula>AV8=0</formula>
    </cfRule>
  </conditionalFormatting>
  <conditionalFormatting sqref="Y8:Z36">
    <cfRule type="containsText" dxfId="27" priority="9" operator="containsText" text="NA">
      <formula>NOT(ISERROR(SEARCH("NA",Y8)))</formula>
    </cfRule>
    <cfRule type="notContainsBlanks" dxfId="26" priority="11">
      <formula>LEN(TRIM(Y8))&gt;0</formula>
    </cfRule>
  </conditionalFormatting>
  <conditionalFormatting sqref="Z8:Z36">
    <cfRule type="containsText" dxfId="25" priority="12" operator="containsText" text="NA">
      <formula>NOT(ISERROR(SEARCH("NA",Z8)))</formula>
    </cfRule>
    <cfRule type="notContainsBlanks" dxfId="24" priority="13">
      <formula>LEN(TRIM(Z8))&gt;0</formula>
    </cfRule>
  </conditionalFormatting>
  <conditionalFormatting sqref="AA8:AA36 AC8:AC36">
    <cfRule type="expression" dxfId="23" priority="14">
      <formula>AZ8=0</formula>
    </cfRule>
  </conditionalFormatting>
  <conditionalFormatting sqref="AC8:AC36 AA8:AA36">
    <cfRule type="expression" dxfId="22" priority="6">
      <formula>AND(ISBLANK(AA8),AZ8=1)</formula>
    </cfRule>
  </conditionalFormatting>
  <conditionalFormatting sqref="AC8:AC36">
    <cfRule type="containsText" dxfId="21" priority="4" operator="containsText" text="NA">
      <formula>NOT(ISERROR(SEARCH("NA",AC8)))</formula>
    </cfRule>
    <cfRule type="notContainsBlanks" dxfId="20" priority="5">
      <formula>LEN(TRIM(AC8))&gt;0</formula>
    </cfRule>
  </conditionalFormatting>
  <dataValidations count="2">
    <dataValidation type="custom" allowBlank="1" showInputMessage="1" showErrorMessage="1" sqref="L8:Z36" xr:uid="{4012A6A9-089E-4878-BE09-6188470219F7}">
      <formula1>AJ8=1</formula1>
    </dataValidation>
    <dataValidation type="custom" allowBlank="1" showInputMessage="1" showErrorMessage="1" sqref="AA8:AC36" xr:uid="{F95B2DBE-919C-4440-B312-05EFDBE94730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7F2B-5783-42C9-B35D-8D781CBD918D}">
  <sheetPr codeName="Feuil18">
    <tabColor theme="5"/>
  </sheetPr>
  <dimension ref="A1:BC36"/>
  <sheetViews>
    <sheetView showGridLines="0" workbookViewId="0">
      <selection activeCell="F8" sqref="F8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8.816406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15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décembre</v>
      </c>
      <c r="AJ2" s="89">
        <v>12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décembre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1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9" priority="1">
      <formula>LEN(TRIM(B8))&gt;0</formula>
    </cfRule>
    <cfRule type="containsBlanks" dxfId="18" priority="2">
      <formula>LEN(TRIM(B8))=0</formula>
    </cfRule>
  </conditionalFormatting>
  <conditionalFormatting sqref="H8:H36 L8:Y36 AA8:AA36">
    <cfRule type="containsText" dxfId="17" priority="3" operator="containsText" text="NA">
      <formula>NOT(ISERROR(SEARCH("NA",H8)))</formula>
    </cfRule>
    <cfRule type="notContainsBlanks" dxfId="16" priority="8">
      <formula>LEN(TRIM(H8))&gt;0</formula>
    </cfRule>
  </conditionalFormatting>
  <conditionalFormatting sqref="H8:J36 L8:U36">
    <cfRule type="expression" dxfId="15" priority="7">
      <formula>AND(ISBLANK(H8),AF8=1)</formula>
    </cfRule>
    <cfRule type="expression" dxfId="14" priority="10">
      <formula>AF8=0</formula>
    </cfRule>
  </conditionalFormatting>
  <conditionalFormatting sqref="I8:J36">
    <cfRule type="containsText" dxfId="13" priority="15" operator="containsText" text="NA">
      <formula>NOT(ISERROR(SEARCH("NA",I8)))</formula>
    </cfRule>
    <cfRule type="notContainsBlanks" dxfId="12" priority="16">
      <formula>LEN(TRIM(I8))&gt;0</formula>
    </cfRule>
  </conditionalFormatting>
  <conditionalFormatting sqref="U8:W36">
    <cfRule type="expression" dxfId="11" priority="17">
      <formula>AND(ISBLANK(U8),AS8=1)</formula>
    </cfRule>
  </conditionalFormatting>
  <conditionalFormatting sqref="V8:W36">
    <cfRule type="expression" dxfId="10" priority="18">
      <formula>AT8=0</formula>
    </cfRule>
  </conditionalFormatting>
  <conditionalFormatting sqref="X8:Z36">
    <cfRule type="expression" dxfId="9" priority="19">
      <formula>AND(ISBLANK(X8),AV8=1)</formula>
    </cfRule>
    <cfRule type="expression" dxfId="8" priority="20">
      <formula>AV8=0</formula>
    </cfRule>
  </conditionalFormatting>
  <conditionalFormatting sqref="Y8:Z36">
    <cfRule type="containsText" dxfId="7" priority="9" operator="containsText" text="NA">
      <formula>NOT(ISERROR(SEARCH("NA",Y8)))</formula>
    </cfRule>
    <cfRule type="notContainsBlanks" dxfId="6" priority="11">
      <formula>LEN(TRIM(Y8))&gt;0</formula>
    </cfRule>
  </conditionalFormatting>
  <conditionalFormatting sqref="Z8:Z36">
    <cfRule type="containsText" dxfId="5" priority="12" operator="containsText" text="NA">
      <formula>NOT(ISERROR(SEARCH("NA",Z8)))</formula>
    </cfRule>
    <cfRule type="notContainsBlanks" dxfId="4" priority="13">
      <formula>LEN(TRIM(Z8))&gt;0</formula>
    </cfRule>
  </conditionalFormatting>
  <conditionalFormatting sqref="AA8:AA36 AC8:AC36">
    <cfRule type="expression" dxfId="3" priority="14">
      <formula>AZ8=0</formula>
    </cfRule>
  </conditionalFormatting>
  <conditionalFormatting sqref="AC8:AC36 AA8:AA36">
    <cfRule type="expression" dxfId="2" priority="6">
      <formula>AND(ISBLANK(AA8),AZ8=1)</formula>
    </cfRule>
  </conditionalFormatting>
  <conditionalFormatting sqref="AC8:AC36">
    <cfRule type="containsText" dxfId="1" priority="4" operator="containsText" text="NA">
      <formula>NOT(ISERROR(SEARCH("NA",AC8)))</formula>
    </cfRule>
    <cfRule type="notContainsBlanks" dxfId="0" priority="5">
      <formula>LEN(TRIM(AC8))&gt;0</formula>
    </cfRule>
  </conditionalFormatting>
  <dataValidations count="2">
    <dataValidation type="custom" allowBlank="1" showInputMessage="1" showErrorMessage="1" sqref="L8:Z36" xr:uid="{B14D641A-1976-4138-8DCE-79D9FFA3F7F4}">
      <formula1>AJ8=1</formula1>
    </dataValidation>
    <dataValidation type="custom" allowBlank="1" showInputMessage="1" showErrorMessage="1" sqref="AA8:AC36" xr:uid="{943C243D-B709-4704-9BB3-C1AC9853B203}">
      <formula1>AZ8=1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5">
    <tabColor rgb="FFFF0000"/>
  </sheetPr>
  <dimension ref="A3:G87"/>
  <sheetViews>
    <sheetView workbookViewId="0">
      <selection activeCell="D24" sqref="D24"/>
    </sheetView>
  </sheetViews>
  <sheetFormatPr baseColWidth="10" defaultColWidth="11.453125" defaultRowHeight="13" x14ac:dyDescent="0.3"/>
  <cols>
    <col min="1" max="1" width="17.81640625" style="6" bestFit="1" customWidth="1"/>
    <col min="2" max="2" width="35.1796875" style="6" bestFit="1" customWidth="1"/>
    <col min="3" max="3" width="29.453125" style="6" customWidth="1"/>
    <col min="4" max="4" width="16.7265625" style="6" bestFit="1" customWidth="1"/>
    <col min="5" max="5" width="12.54296875" style="6" bestFit="1" customWidth="1"/>
    <col min="6" max="6" width="11" style="6" bestFit="1" customWidth="1"/>
    <col min="7" max="7" width="9.81640625" style="6" bestFit="1" customWidth="1"/>
    <col min="8" max="8" width="11.453125" style="6"/>
    <col min="9" max="9" width="1.81640625" style="6" bestFit="1" customWidth="1"/>
    <col min="10" max="16384" width="11.453125" style="6"/>
  </cols>
  <sheetData>
    <row r="3" spans="1:5" x14ac:dyDescent="0.3">
      <c r="A3" s="8" t="s">
        <v>25</v>
      </c>
    </row>
    <row r="4" spans="1:5" x14ac:dyDescent="0.3">
      <c r="A4" s="6" t="s">
        <v>74</v>
      </c>
      <c r="B4" s="6">
        <v>0</v>
      </c>
    </row>
    <row r="5" spans="1:5" x14ac:dyDescent="0.3">
      <c r="A5" s="6" t="s">
        <v>27</v>
      </c>
      <c r="B5" s="6">
        <v>1</v>
      </c>
    </row>
    <row r="6" spans="1:5" x14ac:dyDescent="0.3">
      <c r="A6" s="6" t="s">
        <v>29</v>
      </c>
      <c r="B6" s="6">
        <v>2</v>
      </c>
    </row>
    <row r="7" spans="1:5" x14ac:dyDescent="0.3">
      <c r="A7" s="6" t="s">
        <v>156</v>
      </c>
      <c r="B7" s="6">
        <v>3</v>
      </c>
    </row>
    <row r="12" spans="1:5" x14ac:dyDescent="0.3">
      <c r="A12" s="8" t="s">
        <v>73</v>
      </c>
      <c r="C12" s="6" t="s">
        <v>158</v>
      </c>
    </row>
    <row r="13" spans="1:5" x14ac:dyDescent="0.3">
      <c r="B13" s="9"/>
      <c r="C13" s="10" t="s">
        <v>160</v>
      </c>
      <c r="D13" s="6" t="s">
        <v>159</v>
      </c>
      <c r="E13" s="10" t="s">
        <v>157</v>
      </c>
    </row>
    <row r="14" spans="1:5" x14ac:dyDescent="0.3">
      <c r="B14" s="9" t="s">
        <v>45</v>
      </c>
      <c r="C14" s="9"/>
    </row>
    <row r="15" spans="1:5" x14ac:dyDescent="0.3">
      <c r="A15" s="6" t="s">
        <v>46</v>
      </c>
      <c r="B15" s="9">
        <v>1</v>
      </c>
      <c r="C15" s="9">
        <v>0</v>
      </c>
      <c r="D15" s="6">
        <v>6</v>
      </c>
      <c r="E15" s="6">
        <v>3</v>
      </c>
    </row>
    <row r="16" spans="1:5" x14ac:dyDescent="0.3">
      <c r="A16" s="6" t="s">
        <v>47</v>
      </c>
      <c r="B16" s="9">
        <v>2</v>
      </c>
      <c r="C16" s="9">
        <v>0</v>
      </c>
      <c r="D16" s="6">
        <v>7</v>
      </c>
      <c r="E16" s="6">
        <v>3</v>
      </c>
    </row>
    <row r="17" spans="1:5" x14ac:dyDescent="0.3">
      <c r="A17" s="6" t="s">
        <v>48</v>
      </c>
      <c r="B17" s="9">
        <v>3</v>
      </c>
      <c r="C17" s="9">
        <v>1</v>
      </c>
      <c r="D17" s="6">
        <v>8</v>
      </c>
      <c r="E17" s="6">
        <v>3</v>
      </c>
    </row>
    <row r="18" spans="1:5" x14ac:dyDescent="0.3">
      <c r="A18" s="6" t="s">
        <v>49</v>
      </c>
      <c r="B18" s="9">
        <v>4</v>
      </c>
      <c r="C18" s="9">
        <v>0</v>
      </c>
      <c r="D18" s="6">
        <v>9</v>
      </c>
      <c r="E18" s="6">
        <v>3</v>
      </c>
    </row>
    <row r="19" spans="1:5" x14ac:dyDescent="0.3">
      <c r="A19" s="6" t="s">
        <v>50</v>
      </c>
      <c r="B19" s="9">
        <v>5</v>
      </c>
      <c r="C19" s="9">
        <v>0</v>
      </c>
      <c r="D19" s="6">
        <v>10</v>
      </c>
      <c r="E19" s="6">
        <v>3</v>
      </c>
    </row>
    <row r="20" spans="1:5" x14ac:dyDescent="0.3">
      <c r="A20" s="6" t="s">
        <v>51</v>
      </c>
      <c r="B20" s="9">
        <v>6</v>
      </c>
      <c r="C20" s="9">
        <v>1</v>
      </c>
      <c r="D20" s="6">
        <v>11</v>
      </c>
      <c r="E20" s="6">
        <v>3</v>
      </c>
    </row>
    <row r="21" spans="1:5" x14ac:dyDescent="0.3">
      <c r="A21" s="6" t="s">
        <v>52</v>
      </c>
      <c r="B21" s="9">
        <v>7</v>
      </c>
      <c r="C21" s="9">
        <v>0</v>
      </c>
      <c r="D21" s="6">
        <v>12</v>
      </c>
      <c r="E21" s="6">
        <v>3</v>
      </c>
    </row>
    <row r="22" spans="1:5" x14ac:dyDescent="0.3">
      <c r="A22" s="6" t="s">
        <v>53</v>
      </c>
      <c r="B22" s="9">
        <v>8</v>
      </c>
      <c r="C22" s="9">
        <v>0</v>
      </c>
      <c r="D22" s="6">
        <v>1</v>
      </c>
      <c r="E22" s="6">
        <v>3</v>
      </c>
    </row>
    <row r="23" spans="1:5" x14ac:dyDescent="0.3">
      <c r="A23" s="6" t="s">
        <v>54</v>
      </c>
      <c r="B23" s="9">
        <v>9</v>
      </c>
      <c r="C23" s="9">
        <v>1</v>
      </c>
      <c r="D23" s="6">
        <v>2</v>
      </c>
      <c r="E23" s="6">
        <v>3</v>
      </c>
    </row>
    <row r="24" spans="1:5" x14ac:dyDescent="0.3">
      <c r="A24" s="6" t="s">
        <v>55</v>
      </c>
      <c r="B24" s="9">
        <v>10</v>
      </c>
      <c r="C24" s="9">
        <v>0</v>
      </c>
      <c r="D24" s="6">
        <v>3</v>
      </c>
      <c r="E24" s="6">
        <v>3</v>
      </c>
    </row>
    <row r="25" spans="1:5" x14ac:dyDescent="0.3">
      <c r="A25" s="6" t="s">
        <v>56</v>
      </c>
      <c r="B25" s="9">
        <v>11</v>
      </c>
      <c r="C25" s="9">
        <v>0</v>
      </c>
      <c r="D25" s="6">
        <v>4</v>
      </c>
      <c r="E25" s="6">
        <v>3</v>
      </c>
    </row>
    <row r="26" spans="1:5" x14ac:dyDescent="0.3">
      <c r="A26" s="6" t="s">
        <v>57</v>
      </c>
      <c r="B26" s="9">
        <v>12</v>
      </c>
      <c r="C26" s="9">
        <v>1</v>
      </c>
      <c r="D26" s="6">
        <v>5</v>
      </c>
      <c r="E26" s="6">
        <v>3</v>
      </c>
    </row>
    <row r="30" spans="1:5" x14ac:dyDescent="0.3">
      <c r="A30" s="8" t="s">
        <v>130</v>
      </c>
    </row>
    <row r="31" spans="1:5" x14ac:dyDescent="0.3">
      <c r="A31" s="6" t="s">
        <v>74</v>
      </c>
      <c r="B31" s="6">
        <v>1</v>
      </c>
    </row>
    <row r="32" spans="1:5" x14ac:dyDescent="0.3">
      <c r="A32" s="6" t="s">
        <v>76</v>
      </c>
      <c r="B32" s="6">
        <v>2</v>
      </c>
    </row>
    <row r="33" spans="1:2" x14ac:dyDescent="0.3">
      <c r="A33" s="6" t="s">
        <v>77</v>
      </c>
      <c r="B33" s="6">
        <v>3</v>
      </c>
    </row>
    <row r="35" spans="1:2" x14ac:dyDescent="0.3">
      <c r="A35" s="8" t="s">
        <v>131</v>
      </c>
    </row>
    <row r="36" spans="1:2" x14ac:dyDescent="0.3">
      <c r="A36" s="6" t="s">
        <v>74</v>
      </c>
      <c r="B36" s="6">
        <v>1</v>
      </c>
    </row>
    <row r="37" spans="1:2" x14ac:dyDescent="0.3">
      <c r="A37" s="6" t="s">
        <v>132</v>
      </c>
      <c r="B37" s="6">
        <v>0</v>
      </c>
    </row>
    <row r="41" spans="1:2" x14ac:dyDescent="0.3">
      <c r="A41" s="8" t="s">
        <v>45</v>
      </c>
    </row>
    <row r="42" spans="1:2" x14ac:dyDescent="0.3">
      <c r="A42" s="6" t="s">
        <v>46</v>
      </c>
      <c r="B42" s="6">
        <v>1</v>
      </c>
    </row>
    <row r="43" spans="1:2" x14ac:dyDescent="0.3">
      <c r="A43" s="6" t="s">
        <v>47</v>
      </c>
      <c r="B43" s="6">
        <v>2</v>
      </c>
    </row>
    <row r="44" spans="1:2" x14ac:dyDescent="0.3">
      <c r="A44" s="6" t="s">
        <v>48</v>
      </c>
      <c r="B44" s="6">
        <v>3</v>
      </c>
    </row>
    <row r="45" spans="1:2" x14ac:dyDescent="0.3">
      <c r="A45" s="6" t="s">
        <v>49</v>
      </c>
      <c r="B45" s="6">
        <v>4</v>
      </c>
    </row>
    <row r="46" spans="1:2" x14ac:dyDescent="0.3">
      <c r="A46" s="6" t="s">
        <v>50</v>
      </c>
      <c r="B46" s="6">
        <v>5</v>
      </c>
    </row>
    <row r="47" spans="1:2" x14ac:dyDescent="0.3">
      <c r="A47" s="6" t="s">
        <v>51</v>
      </c>
      <c r="B47" s="6">
        <v>6</v>
      </c>
    </row>
    <row r="48" spans="1:2" x14ac:dyDescent="0.3">
      <c r="A48" s="6" t="s">
        <v>52</v>
      </c>
      <c r="B48" s="6">
        <v>7</v>
      </c>
    </row>
    <row r="49" spans="1:4" x14ac:dyDescent="0.3">
      <c r="A49" s="6" t="s">
        <v>53</v>
      </c>
      <c r="B49" s="6">
        <v>8</v>
      </c>
    </row>
    <row r="50" spans="1:4" x14ac:dyDescent="0.3">
      <c r="A50" s="6" t="s">
        <v>54</v>
      </c>
      <c r="B50" s="6">
        <v>9</v>
      </c>
    </row>
    <row r="51" spans="1:4" x14ac:dyDescent="0.3">
      <c r="A51" s="6" t="s">
        <v>55</v>
      </c>
      <c r="B51" s="6">
        <v>10</v>
      </c>
    </row>
    <row r="52" spans="1:4" x14ac:dyDescent="0.3">
      <c r="A52" s="6" t="s">
        <v>56</v>
      </c>
      <c r="B52" s="6">
        <v>11</v>
      </c>
    </row>
    <row r="53" spans="1:4" x14ac:dyDescent="0.3">
      <c r="A53" s="6" t="s">
        <v>57</v>
      </c>
      <c r="B53" s="6">
        <v>12</v>
      </c>
    </row>
    <row r="56" spans="1:4" x14ac:dyDescent="0.3">
      <c r="A56" s="8" t="s">
        <v>142</v>
      </c>
    </row>
    <row r="57" spans="1:4" x14ac:dyDescent="0.3">
      <c r="A57" s="6" t="s">
        <v>143</v>
      </c>
      <c r="B57" s="6" t="s">
        <v>144</v>
      </c>
      <c r="C57" s="6" t="s">
        <v>146</v>
      </c>
      <c r="D57" s="6" t="s">
        <v>82</v>
      </c>
    </row>
    <row r="58" spans="1:4" x14ac:dyDescent="0.3">
      <c r="A58" s="6">
        <v>1</v>
      </c>
      <c r="B58" s="6">
        <v>3</v>
      </c>
      <c r="C58" s="6">
        <v>8</v>
      </c>
      <c r="D58" s="6">
        <v>3</v>
      </c>
    </row>
    <row r="59" spans="1:4" x14ac:dyDescent="0.3">
      <c r="A59" s="6">
        <v>2</v>
      </c>
      <c r="B59" s="6">
        <v>3</v>
      </c>
      <c r="C59" s="6">
        <v>8</v>
      </c>
      <c r="D59" s="6">
        <v>3</v>
      </c>
    </row>
    <row r="60" spans="1:4" x14ac:dyDescent="0.3">
      <c r="A60" s="6">
        <v>3</v>
      </c>
      <c r="B60" s="6">
        <v>3</v>
      </c>
      <c r="C60" s="6">
        <v>8</v>
      </c>
      <c r="D60" s="6">
        <v>3</v>
      </c>
    </row>
    <row r="61" spans="1:4" x14ac:dyDescent="0.3">
      <c r="A61" s="6">
        <v>4</v>
      </c>
      <c r="B61" s="6">
        <v>3</v>
      </c>
      <c r="C61" s="6">
        <v>8</v>
      </c>
      <c r="D61" s="6">
        <v>3</v>
      </c>
    </row>
    <row r="62" spans="1:4" x14ac:dyDescent="0.3">
      <c r="A62" s="6">
        <v>5</v>
      </c>
      <c r="B62" s="6">
        <v>3</v>
      </c>
      <c r="C62" s="6">
        <v>8</v>
      </c>
      <c r="D62" s="6">
        <v>3</v>
      </c>
    </row>
    <row r="63" spans="1:4" x14ac:dyDescent="0.3">
      <c r="A63" s="6">
        <v>6</v>
      </c>
      <c r="B63" s="6">
        <v>3</v>
      </c>
      <c r="C63" s="6">
        <v>8</v>
      </c>
      <c r="D63" s="6">
        <v>3</v>
      </c>
    </row>
    <row r="64" spans="1:4" x14ac:dyDescent="0.3">
      <c r="A64" s="6">
        <v>7</v>
      </c>
      <c r="B64" s="6">
        <v>3</v>
      </c>
      <c r="C64" s="6">
        <v>8</v>
      </c>
      <c r="D64" s="6">
        <v>3</v>
      </c>
    </row>
    <row r="65" spans="1:7" x14ac:dyDescent="0.3">
      <c r="A65" s="6">
        <v>8</v>
      </c>
      <c r="B65" s="6">
        <v>3</v>
      </c>
      <c r="C65" s="6">
        <v>8</v>
      </c>
      <c r="D65" s="6">
        <v>3</v>
      </c>
      <c r="G65" s="91"/>
    </row>
    <row r="66" spans="1:7" x14ac:dyDescent="0.3">
      <c r="A66" s="6">
        <v>9</v>
      </c>
      <c r="B66" s="6">
        <v>3</v>
      </c>
      <c r="C66" s="6">
        <v>8</v>
      </c>
      <c r="D66" s="6">
        <v>3</v>
      </c>
    </row>
    <row r="67" spans="1:7" x14ac:dyDescent="0.3">
      <c r="A67" s="6">
        <v>10</v>
      </c>
      <c r="B67" s="6">
        <v>3</v>
      </c>
      <c r="C67" s="6">
        <v>8</v>
      </c>
      <c r="D67" s="6">
        <v>3</v>
      </c>
    </row>
    <row r="68" spans="1:7" x14ac:dyDescent="0.3">
      <c r="A68" s="6">
        <v>11</v>
      </c>
      <c r="B68" s="6">
        <v>3</v>
      </c>
      <c r="C68" s="6">
        <v>8</v>
      </c>
      <c r="D68" s="6">
        <v>3</v>
      </c>
    </row>
    <row r="69" spans="1:7" x14ac:dyDescent="0.3">
      <c r="A69" s="6">
        <v>12</v>
      </c>
      <c r="B69" s="6">
        <v>6</v>
      </c>
      <c r="C69" s="6">
        <f>B69+2</f>
        <v>8</v>
      </c>
      <c r="D69" s="6">
        <v>5</v>
      </c>
    </row>
    <row r="72" spans="1:7" x14ac:dyDescent="0.3">
      <c r="B72" s="147" t="s">
        <v>156</v>
      </c>
      <c r="C72" s="147" t="s">
        <v>156</v>
      </c>
      <c r="D72" s="147" t="s">
        <v>156</v>
      </c>
      <c r="E72" s="147" t="s">
        <v>29</v>
      </c>
      <c r="F72" s="147" t="s">
        <v>27</v>
      </c>
    </row>
    <row r="73" spans="1:7" x14ac:dyDescent="0.3">
      <c r="A73" s="92" t="s">
        <v>152</v>
      </c>
      <c r="B73" s="146" t="s">
        <v>155</v>
      </c>
      <c r="C73" s="146"/>
      <c r="D73" s="146" t="s">
        <v>143</v>
      </c>
      <c r="E73" s="146" t="s">
        <v>154</v>
      </c>
      <c r="F73" s="146" t="s">
        <v>154</v>
      </c>
    </row>
    <row r="74" spans="1:7" x14ac:dyDescent="0.3">
      <c r="B74" s="143" t="s">
        <v>150</v>
      </c>
      <c r="C74" s="143" t="s">
        <v>150</v>
      </c>
      <c r="D74" s="143" t="s">
        <v>150</v>
      </c>
      <c r="E74" s="144" t="s">
        <v>153</v>
      </c>
      <c r="F74" s="145" t="s">
        <v>151</v>
      </c>
    </row>
    <row r="75" spans="1:7" x14ac:dyDescent="0.3">
      <c r="B75" s="146" t="s">
        <v>31</v>
      </c>
      <c r="C75" s="146" t="s">
        <v>31</v>
      </c>
      <c r="D75" s="146" t="s">
        <v>159</v>
      </c>
      <c r="E75" s="146"/>
      <c r="F75" s="146"/>
    </row>
    <row r="76" spans="1:7" x14ac:dyDescent="0.3">
      <c r="A76" s="6">
        <v>1</v>
      </c>
      <c r="B76" s="6">
        <v>7</v>
      </c>
      <c r="C76" s="6">
        <v>12</v>
      </c>
      <c r="D76" s="6">
        <f>MOD(A76+3-1,12)+1</f>
        <v>4</v>
      </c>
      <c r="E76" s="6">
        <v>1</v>
      </c>
      <c r="F76" s="6">
        <v>1</v>
      </c>
    </row>
    <row r="77" spans="1:7" x14ac:dyDescent="0.3">
      <c r="A77" s="6">
        <v>2</v>
      </c>
      <c r="B77" s="6">
        <v>7</v>
      </c>
      <c r="C77" s="6">
        <v>12</v>
      </c>
      <c r="D77" s="6">
        <f t="shared" ref="D77:D86" si="0">MOD(A77+3-1,12)+1</f>
        <v>5</v>
      </c>
      <c r="F77" s="6">
        <v>1</v>
      </c>
    </row>
    <row r="78" spans="1:7" x14ac:dyDescent="0.3">
      <c r="A78" s="6">
        <v>3</v>
      </c>
      <c r="B78" s="6">
        <v>7</v>
      </c>
      <c r="C78" s="6">
        <v>12</v>
      </c>
      <c r="D78" s="6">
        <f t="shared" si="0"/>
        <v>6</v>
      </c>
      <c r="F78" s="6">
        <v>1</v>
      </c>
    </row>
    <row r="79" spans="1:7" x14ac:dyDescent="0.3">
      <c r="A79" s="6">
        <v>4</v>
      </c>
      <c r="B79" s="6">
        <v>7</v>
      </c>
      <c r="C79" s="6">
        <v>12</v>
      </c>
      <c r="D79" s="6">
        <f t="shared" si="0"/>
        <v>7</v>
      </c>
      <c r="E79" s="6">
        <v>1</v>
      </c>
      <c r="F79" s="6">
        <v>1</v>
      </c>
    </row>
    <row r="80" spans="1:7" x14ac:dyDescent="0.3">
      <c r="A80" s="6">
        <v>5</v>
      </c>
      <c r="B80" s="6">
        <v>7</v>
      </c>
      <c r="C80" s="6">
        <v>12</v>
      </c>
      <c r="D80" s="6">
        <f t="shared" si="0"/>
        <v>8</v>
      </c>
      <c r="F80" s="6">
        <v>1</v>
      </c>
    </row>
    <row r="81" spans="1:6" x14ac:dyDescent="0.3">
      <c r="A81" s="6">
        <v>6</v>
      </c>
      <c r="B81" s="6">
        <v>7</v>
      </c>
      <c r="C81" s="6">
        <v>12</v>
      </c>
      <c r="D81" s="6">
        <f t="shared" si="0"/>
        <v>9</v>
      </c>
      <c r="F81" s="6">
        <v>1</v>
      </c>
    </row>
    <row r="82" spans="1:6" x14ac:dyDescent="0.3">
      <c r="A82" s="6">
        <v>7</v>
      </c>
      <c r="B82" s="6">
        <v>7</v>
      </c>
      <c r="C82" s="6">
        <v>12</v>
      </c>
      <c r="D82" s="6">
        <f t="shared" si="0"/>
        <v>10</v>
      </c>
      <c r="E82" s="6">
        <v>1</v>
      </c>
      <c r="F82" s="6">
        <v>1</v>
      </c>
    </row>
    <row r="83" spans="1:6" x14ac:dyDescent="0.3">
      <c r="A83" s="6">
        <v>8</v>
      </c>
      <c r="B83" s="6">
        <v>7</v>
      </c>
      <c r="C83" s="6">
        <v>12</v>
      </c>
      <c r="D83" s="6">
        <f t="shared" si="0"/>
        <v>11</v>
      </c>
      <c r="F83" s="6">
        <v>1</v>
      </c>
    </row>
    <row r="84" spans="1:6" x14ac:dyDescent="0.3">
      <c r="A84" s="6">
        <v>9</v>
      </c>
      <c r="B84" s="6">
        <v>7</v>
      </c>
      <c r="C84" s="6">
        <v>12</v>
      </c>
      <c r="D84" s="6">
        <f t="shared" si="0"/>
        <v>12</v>
      </c>
      <c r="F84" s="6">
        <v>1</v>
      </c>
    </row>
    <row r="85" spans="1:6" x14ac:dyDescent="0.3">
      <c r="A85" s="6">
        <v>10</v>
      </c>
      <c r="B85" s="6">
        <v>7</v>
      </c>
      <c r="C85" s="6">
        <v>12</v>
      </c>
      <c r="D85" s="6">
        <f t="shared" si="0"/>
        <v>1</v>
      </c>
      <c r="E85" s="6">
        <v>1</v>
      </c>
      <c r="F85" s="6">
        <v>1</v>
      </c>
    </row>
    <row r="86" spans="1:6" x14ac:dyDescent="0.3">
      <c r="A86" s="6">
        <v>11</v>
      </c>
      <c r="B86" s="6">
        <v>7</v>
      </c>
      <c r="C86" s="6">
        <v>12</v>
      </c>
      <c r="D86" s="6">
        <f t="shared" si="0"/>
        <v>2</v>
      </c>
      <c r="F86" s="6">
        <v>1</v>
      </c>
    </row>
    <row r="87" spans="1:6" x14ac:dyDescent="0.3">
      <c r="A87" s="6">
        <v>12</v>
      </c>
      <c r="B87" s="6">
        <v>7</v>
      </c>
      <c r="C87" s="6">
        <v>12</v>
      </c>
      <c r="D87" s="6">
        <v>5</v>
      </c>
      <c r="F87" s="6">
        <v>1</v>
      </c>
    </row>
  </sheetData>
  <phoneticPr fontId="21" type="noConversion"/>
  <dataValidations disablePrompts="1" count="1">
    <dataValidation type="list" allowBlank="1" showInputMessage="1" showErrorMessage="1" sqref="B72:F72" xr:uid="{92031C5E-503A-4EBF-A963-DE0F4C895B65}">
      <formula1>regime_tva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theme="6"/>
    <pageSetUpPr fitToPage="1"/>
  </sheetPr>
  <dimension ref="B2:J33"/>
  <sheetViews>
    <sheetView showGridLines="0" tabSelected="1" workbookViewId="0">
      <selection activeCell="C22" sqref="C22"/>
    </sheetView>
  </sheetViews>
  <sheetFormatPr baseColWidth="10" defaultColWidth="15" defaultRowHeight="14.5" x14ac:dyDescent="0.35"/>
  <cols>
    <col min="2" max="2" width="37.54296875" style="48" customWidth="1"/>
    <col min="3" max="3" width="25.7265625" customWidth="1"/>
    <col min="4" max="4" width="1.7265625" customWidth="1"/>
    <col min="5" max="5" width="17.1796875" bestFit="1" customWidth="1"/>
    <col min="6" max="6" width="1.7265625" customWidth="1"/>
    <col min="7" max="7" width="19.453125" bestFit="1" customWidth="1"/>
  </cols>
  <sheetData>
    <row r="2" spans="2:10" ht="26" x14ac:dyDescent="0.35">
      <c r="B2" s="133" t="s">
        <v>35</v>
      </c>
      <c r="C2" s="133"/>
      <c r="D2" s="133"/>
      <c r="E2" s="133"/>
      <c r="F2" s="133"/>
      <c r="G2" s="133"/>
      <c r="H2" s="133"/>
      <c r="I2" s="133"/>
      <c r="J2" s="133"/>
    </row>
    <row r="3" spans="2:10" x14ac:dyDescent="0.35">
      <c r="C3" s="12"/>
      <c r="D3" s="12"/>
      <c r="E3" s="12"/>
      <c r="F3" s="12"/>
    </row>
    <row r="4" spans="2:10" x14ac:dyDescent="0.35">
      <c r="B4" s="14" t="s">
        <v>75</v>
      </c>
      <c r="C4" s="12"/>
      <c r="D4" s="12"/>
      <c r="E4" s="12"/>
      <c r="F4" s="12"/>
    </row>
    <row r="7" spans="2:10" ht="23.25" customHeight="1" x14ac:dyDescent="0.35">
      <c r="B7" s="49" t="s">
        <v>92</v>
      </c>
      <c r="C7" s="25" t="s">
        <v>165</v>
      </c>
    </row>
    <row r="9" spans="2:10" x14ac:dyDescent="0.35">
      <c r="B9" s="24" t="s">
        <v>94</v>
      </c>
      <c r="C9" s="26">
        <v>2025</v>
      </c>
    </row>
    <row r="12" spans="2:10" ht="45.75" customHeight="1" x14ac:dyDescent="0.35">
      <c r="B12" s="132" t="s">
        <v>10</v>
      </c>
      <c r="C12" s="132"/>
      <c r="D12" s="7"/>
      <c r="F12" s="7"/>
      <c r="G12" s="49" t="s">
        <v>36</v>
      </c>
    </row>
    <row r="13" spans="2:10" x14ac:dyDescent="0.35">
      <c r="B13" s="50"/>
      <c r="C13" s="7"/>
      <c r="D13" s="7"/>
      <c r="F13" s="7"/>
      <c r="G13" s="54"/>
    </row>
    <row r="14" spans="2:10" x14ac:dyDescent="0.35">
      <c r="B14" s="51" t="s">
        <v>11</v>
      </c>
      <c r="C14" s="45" t="s">
        <v>12</v>
      </c>
      <c r="G14" s="55" t="s">
        <v>36</v>
      </c>
    </row>
    <row r="15" spans="2:10" ht="3" customHeight="1" x14ac:dyDescent="0.35">
      <c r="B15" s="52"/>
      <c r="C15" s="46"/>
      <c r="G15" s="56"/>
    </row>
    <row r="16" spans="2:10" x14ac:dyDescent="0.35">
      <c r="B16" s="52" t="s">
        <v>13</v>
      </c>
      <c r="C16" s="46" t="s">
        <v>4</v>
      </c>
      <c r="G16" s="57" t="s">
        <v>26</v>
      </c>
    </row>
    <row r="17" spans="2:7" x14ac:dyDescent="0.35">
      <c r="B17" s="52" t="s">
        <v>14</v>
      </c>
      <c r="C17" s="46" t="s">
        <v>5</v>
      </c>
      <c r="G17" s="57" t="s">
        <v>28</v>
      </c>
    </row>
    <row r="18" spans="2:7" x14ac:dyDescent="0.35">
      <c r="B18" s="52" t="s">
        <v>15</v>
      </c>
      <c r="C18" s="46" t="s">
        <v>16</v>
      </c>
      <c r="G18" s="57" t="s">
        <v>30</v>
      </c>
    </row>
    <row r="19" spans="2:7" x14ac:dyDescent="0.35">
      <c r="B19" s="52" t="s">
        <v>17</v>
      </c>
      <c r="C19" s="46" t="s">
        <v>18</v>
      </c>
      <c r="G19" s="57" t="s">
        <v>32</v>
      </c>
    </row>
    <row r="20" spans="2:7" x14ac:dyDescent="0.35">
      <c r="B20" s="52" t="s">
        <v>19</v>
      </c>
      <c r="C20" s="46" t="s">
        <v>20</v>
      </c>
      <c r="G20" s="57" t="s">
        <v>33</v>
      </c>
    </row>
    <row r="21" spans="2:7" x14ac:dyDescent="0.35">
      <c r="B21" s="52" t="s">
        <v>21</v>
      </c>
      <c r="C21" s="46" t="s">
        <v>22</v>
      </c>
      <c r="G21" s="57" t="s">
        <v>34</v>
      </c>
    </row>
    <row r="22" spans="2:7" x14ac:dyDescent="0.35">
      <c r="B22" s="53" t="s">
        <v>23</v>
      </c>
      <c r="C22" s="47" t="s">
        <v>24</v>
      </c>
      <c r="G22" s="57" t="s">
        <v>38</v>
      </c>
    </row>
    <row r="23" spans="2:7" x14ac:dyDescent="0.35">
      <c r="D23" s="7"/>
      <c r="E23" s="7"/>
      <c r="F23" s="7"/>
      <c r="G23" s="58" t="s">
        <v>2</v>
      </c>
    </row>
    <row r="24" spans="2:7" x14ac:dyDescent="0.35">
      <c r="D24" s="7"/>
      <c r="E24" s="7"/>
      <c r="F24" s="7"/>
    </row>
    <row r="25" spans="2:7" x14ac:dyDescent="0.35">
      <c r="D25" s="7"/>
      <c r="E25" s="7"/>
      <c r="F25" s="7"/>
    </row>
    <row r="26" spans="2:7" x14ac:dyDescent="0.35">
      <c r="D26" s="7"/>
      <c r="E26" s="7"/>
      <c r="F26" s="7"/>
    </row>
    <row r="27" spans="2:7" ht="4" customHeight="1" x14ac:dyDescent="0.35">
      <c r="D27" s="7"/>
      <c r="E27" s="7"/>
      <c r="F27" s="7"/>
    </row>
    <row r="28" spans="2:7" x14ac:dyDescent="0.35">
      <c r="D28" s="7"/>
      <c r="E28" s="7"/>
      <c r="F28" s="7"/>
    </row>
    <row r="29" spans="2:7" x14ac:dyDescent="0.35">
      <c r="D29" s="7"/>
      <c r="E29" s="7"/>
      <c r="F29" s="7"/>
    </row>
    <row r="30" spans="2:7" x14ac:dyDescent="0.35">
      <c r="D30" s="7"/>
      <c r="E30" s="7"/>
      <c r="F30" s="7"/>
    </row>
    <row r="31" spans="2:7" x14ac:dyDescent="0.35">
      <c r="D31" s="7"/>
      <c r="E31" s="7"/>
      <c r="F31" s="7"/>
    </row>
    <row r="32" spans="2:7" x14ac:dyDescent="0.35">
      <c r="D32" s="7"/>
      <c r="E32" s="7"/>
      <c r="F32" s="7"/>
    </row>
    <row r="33" spans="4:6" x14ac:dyDescent="0.35">
      <c r="D33" s="7"/>
      <c r="E33" s="7"/>
      <c r="F33" s="7"/>
    </row>
  </sheetData>
  <sheetProtection formatColumns="0"/>
  <mergeCells count="2">
    <mergeCell ref="B12:C12"/>
    <mergeCell ref="B2:J2"/>
  </mergeCells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portrait" r:id="rId1"/>
  <headerFooter>
    <oddHeader>&amp;C&amp;"-,Gras"&amp;9&amp;K000000&amp;F
- &amp;A -</oddHeader>
    <oddFooter>&amp;C&amp;"+,Normal"&amp;9&amp;K000000- &amp;P / &amp;N -&amp;R&amp;9&amp;K000000&amp;D
&amp;T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theme="3"/>
    <pageSetUpPr fitToPage="1"/>
  </sheetPr>
  <dimension ref="B2:AH41"/>
  <sheetViews>
    <sheetView showGridLines="0" topLeftCell="H1" workbookViewId="0">
      <selection activeCell="W8" sqref="W8"/>
    </sheetView>
  </sheetViews>
  <sheetFormatPr baseColWidth="10" defaultColWidth="15" defaultRowHeight="14.5" x14ac:dyDescent="0.35"/>
  <cols>
    <col min="1" max="1" width="3.26953125" style="13" customWidth="1"/>
    <col min="2" max="3" width="12.26953125" style="13" customWidth="1"/>
    <col min="4" max="7" width="12.26953125" style="15" customWidth="1"/>
    <col min="8" max="8" width="12.26953125" style="43" customWidth="1"/>
    <col min="9" max="9" width="2.54296875" customWidth="1"/>
    <col min="10" max="11" width="16.1796875" style="15" customWidth="1"/>
    <col min="12" max="12" width="19.81640625" style="15" customWidth="1"/>
    <col min="13" max="13" width="18.453125" style="16" bestFit="1" customWidth="1"/>
    <col min="14" max="15" width="16.1796875" style="16" customWidth="1"/>
    <col min="16" max="16" width="16.1796875" style="15" customWidth="1"/>
    <col min="17" max="17" width="4.7265625" style="13" customWidth="1"/>
    <col min="18" max="19" width="21.54296875" style="15" customWidth="1"/>
    <col min="20" max="20" width="12.7265625" style="15" customWidth="1"/>
    <col min="21" max="23" width="16.1796875" style="16" customWidth="1"/>
    <col min="24" max="24" width="17.1796875" style="18" customWidth="1"/>
    <col min="25" max="25" width="23.1796875" style="18" customWidth="1"/>
    <col min="26" max="26" width="17.453125" style="15" customWidth="1"/>
    <col min="27" max="30" width="18.54296875" style="15" customWidth="1"/>
    <col min="31" max="31" width="10.7265625" style="15" customWidth="1"/>
    <col min="32" max="32" width="2.54296875" style="13" customWidth="1"/>
    <col min="33" max="33" width="15.81640625" style="13" customWidth="1"/>
    <col min="34" max="34" width="1.7265625" style="13" customWidth="1"/>
    <col min="35" max="16384" width="15" style="13"/>
  </cols>
  <sheetData>
    <row r="2" spans="2:34" ht="5.15" customHeight="1" x14ac:dyDescent="0.3">
      <c r="I2" s="13"/>
      <c r="U2" s="17"/>
      <c r="V2" s="17"/>
      <c r="W2" s="17"/>
    </row>
    <row r="3" spans="2:34" ht="26" x14ac:dyDescent="0.6">
      <c r="B3" s="138" t="s">
        <v>37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4"/>
      <c r="AG3" s="134"/>
      <c r="AH3" s="22"/>
    </row>
    <row r="5" spans="2:34" s="20" customFormat="1" ht="45.65" customHeight="1" x14ac:dyDescent="0.35">
      <c r="B5" s="136" t="s">
        <v>0</v>
      </c>
      <c r="C5" s="136"/>
      <c r="D5" s="136"/>
      <c r="E5" s="136"/>
      <c r="F5" s="136"/>
      <c r="G5" s="136"/>
      <c r="H5" s="136"/>
      <c r="J5" s="137" t="s">
        <v>84</v>
      </c>
      <c r="K5" s="137"/>
      <c r="L5" s="137"/>
      <c r="M5" s="137"/>
      <c r="N5" s="137"/>
      <c r="O5" s="137"/>
      <c r="P5" s="137"/>
      <c r="Q5" s="19"/>
      <c r="R5" s="135" t="s">
        <v>1</v>
      </c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9"/>
      <c r="AG5" s="108" t="s">
        <v>78</v>
      </c>
      <c r="AH5" s="19"/>
    </row>
    <row r="6" spans="2:34" s="20" customFormat="1" ht="31.5" customHeight="1" x14ac:dyDescent="0.35">
      <c r="B6" s="61" t="s">
        <v>145</v>
      </c>
      <c r="C6" s="59"/>
      <c r="D6" s="59"/>
      <c r="E6" s="59"/>
      <c r="F6" s="59"/>
      <c r="G6" s="59"/>
      <c r="H6" s="59"/>
      <c r="J6" s="59"/>
      <c r="K6" s="59"/>
      <c r="L6" s="59"/>
      <c r="M6" s="59"/>
      <c r="N6" s="59"/>
      <c r="O6" s="59"/>
      <c r="P6" s="59"/>
      <c r="Q6" s="19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19"/>
      <c r="AG6" s="59"/>
      <c r="AH6" s="19"/>
    </row>
    <row r="7" spans="2:34" s="63" customFormat="1" ht="34" customHeight="1" x14ac:dyDescent="0.3">
      <c r="B7" s="105" t="s">
        <v>81</v>
      </c>
      <c r="C7" s="106" t="s">
        <v>42</v>
      </c>
      <c r="D7" s="106" t="s">
        <v>6</v>
      </c>
      <c r="E7" s="106" t="s">
        <v>3</v>
      </c>
      <c r="F7" s="106" t="s">
        <v>4</v>
      </c>
      <c r="G7" s="106" t="s">
        <v>5</v>
      </c>
      <c r="H7" s="107" t="s">
        <v>43</v>
      </c>
      <c r="I7" s="62" t="s">
        <v>125</v>
      </c>
      <c r="J7" s="93" t="s">
        <v>80</v>
      </c>
      <c r="K7" s="94" t="s">
        <v>116</v>
      </c>
      <c r="L7" s="95" t="s">
        <v>147</v>
      </c>
      <c r="M7" s="96" t="s">
        <v>148</v>
      </c>
      <c r="N7" s="97" t="s">
        <v>126</v>
      </c>
      <c r="O7" s="97" t="s">
        <v>139</v>
      </c>
      <c r="P7" s="98" t="s">
        <v>68</v>
      </c>
      <c r="Q7" s="21" t="s">
        <v>123</v>
      </c>
      <c r="R7" s="99" t="s">
        <v>8</v>
      </c>
      <c r="S7" s="100" t="s">
        <v>138</v>
      </c>
      <c r="T7" s="101" t="s">
        <v>157</v>
      </c>
      <c r="U7" s="102" t="s">
        <v>149</v>
      </c>
      <c r="V7" s="102" t="s">
        <v>73</v>
      </c>
      <c r="W7" s="102" t="s">
        <v>164</v>
      </c>
      <c r="X7" s="102" t="s">
        <v>83</v>
      </c>
      <c r="Y7" s="101" t="s">
        <v>117</v>
      </c>
      <c r="Z7" s="101" t="s">
        <v>63</v>
      </c>
      <c r="AA7" s="101" t="s">
        <v>79</v>
      </c>
      <c r="AB7" s="101" t="s">
        <v>129</v>
      </c>
      <c r="AC7" s="101" t="s">
        <v>128</v>
      </c>
      <c r="AD7" s="101" t="s">
        <v>131</v>
      </c>
      <c r="AE7" s="103" t="s">
        <v>70</v>
      </c>
      <c r="AF7" s="21" t="s">
        <v>124</v>
      </c>
      <c r="AG7" s="104" t="s">
        <v>9</v>
      </c>
    </row>
    <row r="8" spans="2:34" x14ac:dyDescent="0.3">
      <c r="B8" s="109" t="s">
        <v>112</v>
      </c>
      <c r="C8" s="109" t="s">
        <v>113</v>
      </c>
      <c r="D8" s="109" t="s">
        <v>26</v>
      </c>
      <c r="E8" s="109" t="s">
        <v>13</v>
      </c>
      <c r="F8" s="109" t="s">
        <v>5</v>
      </c>
      <c r="G8" s="109" t="s">
        <v>16</v>
      </c>
      <c r="H8" s="110">
        <v>45991</v>
      </c>
      <c r="I8" s="13"/>
      <c r="J8" s="111" t="s">
        <v>62</v>
      </c>
      <c r="K8" s="111"/>
      <c r="L8" s="111"/>
      <c r="M8" s="64">
        <f>IF(OR(Tableau3[[#This Row],[Forme]]="SCI",AND(ISBLANK(J8),ISBLANK(L8))),"",EOMONTH(EDATE(Tableau3[[#This Row],[Date de clôture (jj/mm/aaaa)]],8),0))</f>
        <v>46234</v>
      </c>
      <c r="N8" s="111" t="s">
        <v>62</v>
      </c>
      <c r="O8" s="111"/>
      <c r="P8" s="111" t="s">
        <v>62</v>
      </c>
      <c r="Q8" s="13" t="s">
        <v>127</v>
      </c>
      <c r="R8" s="112" t="s">
        <v>27</v>
      </c>
      <c r="S8" s="112" t="s">
        <v>62</v>
      </c>
      <c r="T8" s="112" t="s">
        <v>62</v>
      </c>
      <c r="U8" s="113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>2</v>
      </c>
      <c r="V8" s="116" t="s">
        <v>62</v>
      </c>
      <c r="W8" s="116" t="s">
        <v>62</v>
      </c>
      <c r="X8" s="117">
        <f>+IF(ISBLANK('ℹ️Informations clients'!$W8),"",IF(AND(MONTH($H8)=12, DAY($H8)=31), DATE(YEAR($H8),MONTH($H8)+5,15),
DATE(YEAR($H8),MONTH($H8)+4,15)))</f>
        <v>46096</v>
      </c>
      <c r="Y8" s="112"/>
      <c r="Z8" s="112" t="s">
        <v>62</v>
      </c>
      <c r="AA8" s="112"/>
      <c r="AB8" s="112" t="s">
        <v>62</v>
      </c>
      <c r="AC8" s="112" t="s">
        <v>76</v>
      </c>
      <c r="AD8" s="112"/>
      <c r="AE8" s="112"/>
      <c r="AF8" s="114"/>
      <c r="AG8" s="115" t="s">
        <v>62</v>
      </c>
    </row>
    <row r="9" spans="2:34" x14ac:dyDescent="0.3">
      <c r="B9" s="109" t="s">
        <v>114</v>
      </c>
      <c r="C9" s="109" t="s">
        <v>115</v>
      </c>
      <c r="D9" s="109" t="s">
        <v>30</v>
      </c>
      <c r="E9" s="109" t="s">
        <v>13</v>
      </c>
      <c r="F9" s="109" t="s">
        <v>5</v>
      </c>
      <c r="G9" s="109" t="s">
        <v>16</v>
      </c>
      <c r="H9" s="110">
        <v>45808</v>
      </c>
      <c r="I9" s="13"/>
      <c r="J9" s="111" t="s">
        <v>62</v>
      </c>
      <c r="K9" s="111" t="s">
        <v>62</v>
      </c>
      <c r="L9" s="111"/>
      <c r="M9" s="64">
        <f>IF(OR(Tableau3[[#This Row],[Forme]]="SCI",AND(ISBLANK(J9),ISBLANK(L9))),"",EOMONTH(EDATE(Tableau3[[#This Row],[Date de clôture (jj/mm/aaaa)]],8),0))</f>
        <v>46053</v>
      </c>
      <c r="N9" s="111"/>
      <c r="O9" s="111" t="s">
        <v>62</v>
      </c>
      <c r="P9" s="111"/>
      <c r="R9" s="112" t="s">
        <v>156</v>
      </c>
      <c r="S9" s="112"/>
      <c r="T9" s="112" t="s">
        <v>62</v>
      </c>
      <c r="U9" s="113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>8</v>
      </c>
      <c r="V9" s="116"/>
      <c r="W9" s="116" t="s">
        <v>62</v>
      </c>
      <c r="X9" s="117">
        <f>+IF(ISBLANK('ℹ️Informations clients'!$W9),"",IF(AND(MONTH($H9)=12, DAY($H9)=31), DATE(YEAR($H9),MONTH($H9)+5,15),
DATE(YEAR($H9),MONTH($H9)+4,15)))</f>
        <v>45915</v>
      </c>
      <c r="Y9" s="112"/>
      <c r="Z9" s="112"/>
      <c r="AA9" s="112" t="s">
        <v>62</v>
      </c>
      <c r="AB9" s="112"/>
      <c r="AC9" s="112" t="s">
        <v>77</v>
      </c>
      <c r="AD9" s="112" t="s">
        <v>62</v>
      </c>
      <c r="AE9" s="112" t="s">
        <v>62</v>
      </c>
      <c r="AF9" s="114"/>
      <c r="AG9" s="115" t="s">
        <v>62</v>
      </c>
    </row>
    <row r="10" spans="2:34" x14ac:dyDescent="0.3">
      <c r="B10" s="109" t="s">
        <v>120</v>
      </c>
      <c r="C10" s="109" t="s">
        <v>121</v>
      </c>
      <c r="D10" s="109" t="s">
        <v>33</v>
      </c>
      <c r="E10" s="109" t="s">
        <v>17</v>
      </c>
      <c r="F10" s="109" t="s">
        <v>22</v>
      </c>
      <c r="G10" s="109" t="s">
        <v>5</v>
      </c>
      <c r="H10" s="110">
        <v>46022</v>
      </c>
      <c r="I10" s="13"/>
      <c r="J10" s="111" t="s">
        <v>62</v>
      </c>
      <c r="K10" s="111" t="s">
        <v>62</v>
      </c>
      <c r="L10" s="111" t="s">
        <v>62</v>
      </c>
      <c r="M10" s="64">
        <f>IF(OR(Tableau3[[#This Row],[Forme]]="SCI",AND(ISBLANK(J10),ISBLANK(L10))),"",EOMONTH(EDATE(Tableau3[[#This Row],[Date de clôture (jj/mm/aaaa)]],8),0))</f>
        <v>46265</v>
      </c>
      <c r="N10" s="111"/>
      <c r="O10" s="111"/>
      <c r="P10" s="111"/>
      <c r="R10" s="112" t="s">
        <v>156</v>
      </c>
      <c r="S10" s="112" t="s">
        <v>62</v>
      </c>
      <c r="T10" s="112" t="s">
        <v>62</v>
      </c>
      <c r="U10" s="113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>5</v>
      </c>
      <c r="V10" s="116" t="s">
        <v>62</v>
      </c>
      <c r="W10" s="116" t="s">
        <v>62</v>
      </c>
      <c r="X10" s="117">
        <f>+IF(ISBLANK('ℹ️Informations clients'!$W10),"",IF(AND(MONTH($H10)=12, DAY($H10)=31), DATE(YEAR($H10),MONTH($H10)+5,15),
DATE(YEAR($H10),MONTH($H10)+4,15)))</f>
        <v>46157</v>
      </c>
      <c r="Y10" s="112" t="s">
        <v>62</v>
      </c>
      <c r="Z10" s="112"/>
      <c r="AA10" s="112"/>
      <c r="AB10" s="112"/>
      <c r="AC10" s="112"/>
      <c r="AD10" s="112"/>
      <c r="AE10" s="112"/>
      <c r="AF10" s="114"/>
      <c r="AG10" s="115"/>
    </row>
    <row r="11" spans="2:34" x14ac:dyDescent="0.3">
      <c r="B11" s="109"/>
      <c r="C11" s="109"/>
      <c r="D11" s="109"/>
      <c r="E11" s="109"/>
      <c r="F11" s="109"/>
      <c r="G11" s="109"/>
      <c r="H11" s="110"/>
      <c r="I11" s="13"/>
      <c r="J11" s="111"/>
      <c r="K11" s="111"/>
      <c r="L11" s="111"/>
      <c r="M11" s="64" t="str">
        <f>IF(OR(Tableau3[[#This Row],[Forme]]="SCI",AND(ISBLANK(J11),ISBLANK(L11))),"",EOMONTH(EDATE(Tableau3[[#This Row],[Date de clôture (jj/mm/aaaa)]],8),0))</f>
        <v/>
      </c>
      <c r="N11" s="111"/>
      <c r="O11" s="111"/>
      <c r="P11" s="111"/>
      <c r="R11" s="112"/>
      <c r="S11" s="112"/>
      <c r="T11" s="112"/>
      <c r="U11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1" s="116"/>
      <c r="W11" s="116"/>
      <c r="X11" s="117" t="str">
        <f>+IF(ISBLANK('ℹ️Informations clients'!$W11),"",IF(AND(MONTH($H11)=12, DAY($H11)=31), DATE(YEAR($H11),MONTH($H11)+5,15),
DATE(YEAR($H11),MONTH($H11)+4,15)))</f>
        <v/>
      </c>
      <c r="Y11" s="112"/>
      <c r="Z11" s="112"/>
      <c r="AA11" s="112"/>
      <c r="AB11" s="112"/>
      <c r="AC11" s="112"/>
      <c r="AD11" s="112"/>
      <c r="AE11" s="112"/>
      <c r="AF11" s="114"/>
      <c r="AG11" s="115"/>
    </row>
    <row r="12" spans="2:34" x14ac:dyDescent="0.3">
      <c r="B12" s="109"/>
      <c r="C12" s="109"/>
      <c r="D12" s="109"/>
      <c r="E12" s="109"/>
      <c r="F12" s="109"/>
      <c r="G12" s="109"/>
      <c r="H12" s="110"/>
      <c r="I12" s="13"/>
      <c r="J12" s="111"/>
      <c r="K12" s="111"/>
      <c r="L12" s="111"/>
      <c r="M12" s="64" t="str">
        <f>IF(OR(Tableau3[[#This Row],[Forme]]="SCI",AND(ISBLANK(J12),ISBLANK(L12))),"",EOMONTH(EDATE(Tableau3[[#This Row],[Date de clôture (jj/mm/aaaa)]],8),0))</f>
        <v/>
      </c>
      <c r="N12" s="111"/>
      <c r="O12" s="111"/>
      <c r="P12" s="111"/>
      <c r="R12" s="112"/>
      <c r="S12" s="112"/>
      <c r="T12" s="112"/>
      <c r="U12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2" s="116"/>
      <c r="W12" s="116"/>
      <c r="X12" s="117" t="str">
        <f>+IF(ISBLANK('ℹ️Informations clients'!$W12),"",IF(AND(MONTH($H12)=12, DAY($H12)=31), DATE(YEAR($H12),MONTH($H12)+5,15),
DATE(YEAR($H12),MONTH($H12)+4,15)))</f>
        <v/>
      </c>
      <c r="Y12" s="112"/>
      <c r="Z12" s="112"/>
      <c r="AA12" s="112"/>
      <c r="AB12" s="112"/>
      <c r="AC12" s="112"/>
      <c r="AD12" s="112"/>
      <c r="AE12" s="112"/>
      <c r="AF12" s="114"/>
      <c r="AG12" s="115"/>
    </row>
    <row r="13" spans="2:34" x14ac:dyDescent="0.3">
      <c r="B13" s="109"/>
      <c r="C13" s="109"/>
      <c r="D13" s="109"/>
      <c r="E13" s="109"/>
      <c r="F13" s="109"/>
      <c r="G13" s="109"/>
      <c r="H13" s="110"/>
      <c r="I13" s="13"/>
      <c r="J13" s="111"/>
      <c r="K13" s="111"/>
      <c r="L13" s="111"/>
      <c r="M13" s="64" t="str">
        <f>IF(OR(Tableau3[[#This Row],[Forme]]="SCI",AND(ISBLANK(J13),ISBLANK(L13))),"",EOMONTH(EDATE(Tableau3[[#This Row],[Date de clôture (jj/mm/aaaa)]],8),0))</f>
        <v/>
      </c>
      <c r="N13" s="111"/>
      <c r="O13" s="111"/>
      <c r="P13" s="111"/>
      <c r="R13" s="112"/>
      <c r="S13" s="112"/>
      <c r="T13" s="112"/>
      <c r="U13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3" s="116"/>
      <c r="W13" s="116"/>
      <c r="X13" s="117" t="str">
        <f>+IF(ISBLANK('ℹ️Informations clients'!$W13),"",IF(AND(MONTH($H13)=12, DAY($H13)=31), DATE(YEAR($H13),MONTH($H13)+5,15),
DATE(YEAR($H13),MONTH($H13)+4,15)))</f>
        <v/>
      </c>
      <c r="Y13" s="112"/>
      <c r="Z13" s="112"/>
      <c r="AA13" s="112"/>
      <c r="AB13" s="112"/>
      <c r="AC13" s="112"/>
      <c r="AD13" s="112"/>
      <c r="AE13" s="112"/>
      <c r="AF13" s="114"/>
      <c r="AG13" s="115"/>
    </row>
    <row r="14" spans="2:34" x14ac:dyDescent="0.3">
      <c r="B14" s="109"/>
      <c r="C14" s="109"/>
      <c r="D14" s="109"/>
      <c r="E14" s="109"/>
      <c r="F14" s="109"/>
      <c r="G14" s="109"/>
      <c r="H14" s="110"/>
      <c r="I14" s="13"/>
      <c r="J14" s="111"/>
      <c r="K14" s="111"/>
      <c r="L14" s="111"/>
      <c r="M14" s="64" t="str">
        <f>IF(OR(Tableau3[[#This Row],[Forme]]="SCI",AND(ISBLANK(J14),ISBLANK(L14))),"",EOMONTH(EDATE(Tableau3[[#This Row],[Date de clôture (jj/mm/aaaa)]],8),0))</f>
        <v/>
      </c>
      <c r="N14" s="111"/>
      <c r="O14" s="111"/>
      <c r="P14" s="111"/>
      <c r="R14" s="112"/>
      <c r="S14" s="112"/>
      <c r="T14" s="112"/>
      <c r="U14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4" s="116"/>
      <c r="W14" s="116"/>
      <c r="X14" s="117" t="str">
        <f>+IF(ISBLANK('ℹ️Informations clients'!$W14),"",IF(AND(MONTH($H14)=12, DAY($H14)=31), DATE(YEAR($H14),MONTH($H14)+5,15),
DATE(YEAR($H14),MONTH($H14)+4,15)))</f>
        <v/>
      </c>
      <c r="Y14" s="112"/>
      <c r="Z14" s="112"/>
      <c r="AA14" s="112"/>
      <c r="AB14" s="112"/>
      <c r="AC14" s="112"/>
      <c r="AD14" s="112"/>
      <c r="AE14" s="112"/>
      <c r="AF14" s="114"/>
      <c r="AG14" s="115"/>
    </row>
    <row r="15" spans="2:34" x14ac:dyDescent="0.3">
      <c r="B15" s="109"/>
      <c r="C15" s="109"/>
      <c r="D15" s="109"/>
      <c r="E15" s="109"/>
      <c r="F15" s="109"/>
      <c r="G15" s="109"/>
      <c r="H15" s="110"/>
      <c r="I15" s="13"/>
      <c r="J15" s="111"/>
      <c r="K15" s="111"/>
      <c r="L15" s="111"/>
      <c r="M15" s="64" t="str">
        <f>IF(OR(Tableau3[[#This Row],[Forme]]="SCI",AND(ISBLANK(J15),ISBLANK(L15))),"",EOMONTH(EDATE(Tableau3[[#This Row],[Date de clôture (jj/mm/aaaa)]],8),0))</f>
        <v/>
      </c>
      <c r="N15" s="111"/>
      <c r="O15" s="111"/>
      <c r="P15" s="111"/>
      <c r="R15" s="112"/>
      <c r="S15" s="112"/>
      <c r="T15" s="112"/>
      <c r="U15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5" s="116"/>
      <c r="W15" s="116"/>
      <c r="X15" s="117" t="str">
        <f>+IF(ISBLANK('ℹ️Informations clients'!$W15),"",IF(AND(MONTH($H15)=12, DAY($H15)=31), DATE(YEAR($H15),MONTH($H15)+5,15),
DATE(YEAR($H15),MONTH($H15)+4,15)))</f>
        <v/>
      </c>
      <c r="Y15" s="112"/>
      <c r="Z15" s="112"/>
      <c r="AA15" s="112"/>
      <c r="AB15" s="112"/>
      <c r="AC15" s="112"/>
      <c r="AD15" s="112"/>
      <c r="AE15" s="112"/>
      <c r="AF15" s="114"/>
      <c r="AG15" s="115"/>
    </row>
    <row r="16" spans="2:34" x14ac:dyDescent="0.3">
      <c r="B16" s="109"/>
      <c r="C16" s="109"/>
      <c r="D16" s="109"/>
      <c r="E16" s="109"/>
      <c r="F16" s="109"/>
      <c r="G16" s="109"/>
      <c r="H16" s="110"/>
      <c r="I16" s="13"/>
      <c r="J16" s="111"/>
      <c r="K16" s="111"/>
      <c r="L16" s="111"/>
      <c r="M16" s="64" t="str">
        <f>IF(OR(Tableau3[[#This Row],[Forme]]="SCI",AND(ISBLANK(J16),ISBLANK(L16))),"",EOMONTH(EDATE(Tableau3[[#This Row],[Date de clôture (jj/mm/aaaa)]],8),0))</f>
        <v/>
      </c>
      <c r="N16" s="111"/>
      <c r="O16" s="111"/>
      <c r="P16" s="111"/>
      <c r="R16" s="112"/>
      <c r="S16" s="112"/>
      <c r="T16" s="112"/>
      <c r="U16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6" s="116"/>
      <c r="W16" s="116"/>
      <c r="X16" s="117" t="str">
        <f>+IF(ISBLANK('ℹ️Informations clients'!$W16),"",IF(AND(MONTH($H16)=12, DAY($H16)=31), DATE(YEAR($H16),MONTH($H16)+5,15),
DATE(YEAR($H16),MONTH($H16)+4,15)))</f>
        <v/>
      </c>
      <c r="Y16" s="112"/>
      <c r="Z16" s="112"/>
      <c r="AA16" s="112"/>
      <c r="AB16" s="112"/>
      <c r="AC16" s="112"/>
      <c r="AD16" s="112"/>
      <c r="AE16" s="112"/>
      <c r="AF16" s="114"/>
      <c r="AG16" s="115"/>
    </row>
    <row r="17" spans="2:33" x14ac:dyDescent="0.3">
      <c r="B17" s="109"/>
      <c r="C17" s="109"/>
      <c r="D17" s="109"/>
      <c r="E17" s="109"/>
      <c r="F17" s="109"/>
      <c r="G17" s="109"/>
      <c r="H17" s="110"/>
      <c r="I17" s="13"/>
      <c r="J17" s="111"/>
      <c r="K17" s="111"/>
      <c r="L17" s="111"/>
      <c r="M17" s="64" t="str">
        <f>IF(OR(Tableau3[[#This Row],[Forme]]="SCI",AND(ISBLANK(J17),ISBLANK(L17))),"",EOMONTH(EDATE(Tableau3[[#This Row],[Date de clôture (jj/mm/aaaa)]],8),0))</f>
        <v/>
      </c>
      <c r="N17" s="111"/>
      <c r="O17" s="111"/>
      <c r="P17" s="111"/>
      <c r="R17" s="112"/>
      <c r="S17" s="112"/>
      <c r="T17" s="112"/>
      <c r="U17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7" s="116"/>
      <c r="W17" s="116"/>
      <c r="X17" s="117" t="str">
        <f>+IF(ISBLANK('ℹ️Informations clients'!$W17),"",IF(AND(MONTH($H17)=12, DAY($H17)=31), DATE(YEAR($H17),MONTH($H17)+5,15),
DATE(YEAR($H17),MONTH($H17)+4,15)))</f>
        <v/>
      </c>
      <c r="Y17" s="112"/>
      <c r="Z17" s="112"/>
      <c r="AA17" s="112"/>
      <c r="AB17" s="112"/>
      <c r="AC17" s="112"/>
      <c r="AD17" s="112"/>
      <c r="AE17" s="112"/>
      <c r="AF17" s="114"/>
      <c r="AG17" s="115"/>
    </row>
    <row r="18" spans="2:33" x14ac:dyDescent="0.3">
      <c r="B18" s="109"/>
      <c r="C18" s="109"/>
      <c r="D18" s="109"/>
      <c r="E18" s="109"/>
      <c r="F18" s="109"/>
      <c r="G18" s="109"/>
      <c r="H18" s="110"/>
      <c r="I18" s="13"/>
      <c r="J18" s="111"/>
      <c r="K18" s="111"/>
      <c r="L18" s="111"/>
      <c r="M18" s="64" t="str">
        <f>IF(OR(Tableau3[[#This Row],[Forme]]="SCI",AND(ISBLANK(J18),ISBLANK(L18))),"",EOMONTH(EDATE(Tableau3[[#This Row],[Date de clôture (jj/mm/aaaa)]],8),0))</f>
        <v/>
      </c>
      <c r="N18" s="111"/>
      <c r="O18" s="111"/>
      <c r="P18" s="111"/>
      <c r="R18" s="112"/>
      <c r="S18" s="112"/>
      <c r="T18" s="112"/>
      <c r="U18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8" s="116"/>
      <c r="W18" s="116"/>
      <c r="X18" s="117" t="str">
        <f>+IF(ISBLANK('ℹ️Informations clients'!$W18),"",IF(AND(MONTH($H18)=12, DAY($H18)=31), DATE(YEAR($H18),MONTH($H18)+5,15),
DATE(YEAR($H18),MONTH($H18)+4,15)))</f>
        <v/>
      </c>
      <c r="Y18" s="112"/>
      <c r="Z18" s="112"/>
      <c r="AA18" s="112"/>
      <c r="AB18" s="112"/>
      <c r="AC18" s="112"/>
      <c r="AD18" s="112"/>
      <c r="AE18" s="112"/>
      <c r="AF18" s="114"/>
      <c r="AG18" s="115"/>
    </row>
    <row r="19" spans="2:33" x14ac:dyDescent="0.3">
      <c r="B19" s="109"/>
      <c r="C19" s="109"/>
      <c r="D19" s="109"/>
      <c r="E19" s="109"/>
      <c r="F19" s="109"/>
      <c r="G19" s="109"/>
      <c r="H19" s="110"/>
      <c r="I19" s="13"/>
      <c r="J19" s="111"/>
      <c r="K19" s="111"/>
      <c r="L19" s="111"/>
      <c r="M19" s="64" t="str">
        <f>IF(OR(Tableau3[[#This Row],[Forme]]="SCI",AND(ISBLANK(J19),ISBLANK(L19))),"",EOMONTH(EDATE(Tableau3[[#This Row],[Date de clôture (jj/mm/aaaa)]],8),0))</f>
        <v/>
      </c>
      <c r="N19" s="111"/>
      <c r="O19" s="111"/>
      <c r="P19" s="111"/>
      <c r="R19" s="112"/>
      <c r="S19" s="112"/>
      <c r="T19" s="112"/>
      <c r="U19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19" s="116"/>
      <c r="W19" s="116"/>
      <c r="X19" s="117" t="str">
        <f>+IF(ISBLANK('ℹ️Informations clients'!$W19),"",IF(AND(MONTH($H19)=12, DAY($H19)=31), DATE(YEAR($H19),MONTH($H19)+5,15),
DATE(YEAR($H19),MONTH($H19)+4,15)))</f>
        <v/>
      </c>
      <c r="Y19" s="112"/>
      <c r="Z19" s="112"/>
      <c r="AA19" s="112"/>
      <c r="AB19" s="112"/>
      <c r="AC19" s="112"/>
      <c r="AD19" s="112"/>
      <c r="AE19" s="112"/>
      <c r="AF19" s="114"/>
      <c r="AG19" s="115"/>
    </row>
    <row r="20" spans="2:33" x14ac:dyDescent="0.3">
      <c r="B20" s="109"/>
      <c r="C20" s="109"/>
      <c r="D20" s="109"/>
      <c r="E20" s="109"/>
      <c r="F20" s="109"/>
      <c r="G20" s="109"/>
      <c r="H20" s="110"/>
      <c r="I20" s="13"/>
      <c r="J20" s="111"/>
      <c r="K20" s="111"/>
      <c r="L20" s="111"/>
      <c r="M20" s="64" t="str">
        <f>IF(OR(Tableau3[[#This Row],[Forme]]="SCI",AND(ISBLANK(J20),ISBLANK(L20))),"",EOMONTH(EDATE(Tableau3[[#This Row],[Date de clôture (jj/mm/aaaa)]],8),0))</f>
        <v/>
      </c>
      <c r="N20" s="111"/>
      <c r="O20" s="111"/>
      <c r="P20" s="111"/>
      <c r="R20" s="112"/>
      <c r="S20" s="112"/>
      <c r="T20" s="112"/>
      <c r="U20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0" s="116"/>
      <c r="W20" s="116"/>
      <c r="X20" s="117" t="str">
        <f>+IF(ISBLANK('ℹ️Informations clients'!$W20),"",IF(AND(MONTH($H20)=12, DAY($H20)=31), DATE(YEAR($H20),MONTH($H20)+5,15),
DATE(YEAR($H20),MONTH($H20)+4,15)))</f>
        <v/>
      </c>
      <c r="Y20" s="112"/>
      <c r="Z20" s="112"/>
      <c r="AA20" s="112"/>
      <c r="AB20" s="112"/>
      <c r="AC20" s="112"/>
      <c r="AD20" s="112"/>
      <c r="AE20" s="112"/>
      <c r="AF20" s="114"/>
      <c r="AG20" s="115"/>
    </row>
    <row r="21" spans="2:33" x14ac:dyDescent="0.3">
      <c r="B21" s="109"/>
      <c r="C21" s="109"/>
      <c r="D21" s="109"/>
      <c r="E21" s="109"/>
      <c r="F21" s="109"/>
      <c r="G21" s="109"/>
      <c r="H21" s="110"/>
      <c r="I21" s="13"/>
      <c r="J21" s="111"/>
      <c r="K21" s="111"/>
      <c r="L21" s="111"/>
      <c r="M21" s="64" t="str">
        <f>IF(OR(Tableau3[[#This Row],[Forme]]="SCI",AND(ISBLANK(J21),ISBLANK(L21))),"",EOMONTH(EDATE(Tableau3[[#This Row],[Date de clôture (jj/mm/aaaa)]],8),0))</f>
        <v/>
      </c>
      <c r="N21" s="111"/>
      <c r="O21" s="111"/>
      <c r="P21" s="111"/>
      <c r="R21" s="112"/>
      <c r="S21" s="112"/>
      <c r="T21" s="112"/>
      <c r="U21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1" s="116"/>
      <c r="W21" s="116"/>
      <c r="X21" s="117" t="str">
        <f>+IF(ISBLANK('ℹ️Informations clients'!$W21),"",IF(AND(MONTH($H21)=12, DAY($H21)=31), DATE(YEAR($H21),MONTH($H21)+5,15),
DATE(YEAR($H21),MONTH($H21)+4,15)))</f>
        <v/>
      </c>
      <c r="Y21" s="112"/>
      <c r="Z21" s="112"/>
      <c r="AA21" s="112"/>
      <c r="AB21" s="112"/>
      <c r="AC21" s="112"/>
      <c r="AD21" s="112"/>
      <c r="AE21" s="112"/>
      <c r="AF21" s="114"/>
      <c r="AG21" s="115"/>
    </row>
    <row r="22" spans="2:33" x14ac:dyDescent="0.3">
      <c r="B22" s="109"/>
      <c r="C22" s="109"/>
      <c r="D22" s="109"/>
      <c r="E22" s="109"/>
      <c r="F22" s="109"/>
      <c r="G22" s="109"/>
      <c r="H22" s="110"/>
      <c r="I22" s="13"/>
      <c r="J22" s="111"/>
      <c r="K22" s="111"/>
      <c r="L22" s="111"/>
      <c r="M22" s="64" t="str">
        <f>IF(OR(Tableau3[[#This Row],[Forme]]="SCI",AND(ISBLANK(J22),ISBLANK(L22))),"",EOMONTH(EDATE(Tableau3[[#This Row],[Date de clôture (jj/mm/aaaa)]],8),0))</f>
        <v/>
      </c>
      <c r="N22" s="111"/>
      <c r="O22" s="111"/>
      <c r="P22" s="111"/>
      <c r="R22" s="112"/>
      <c r="S22" s="112"/>
      <c r="T22" s="112"/>
      <c r="U22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2" s="116"/>
      <c r="W22" s="116"/>
      <c r="X22" s="117" t="str">
        <f>+IF(ISBLANK('ℹ️Informations clients'!$W22),"",IF(AND(MONTH($H22)=12, DAY($H22)=31), DATE(YEAR($H22),MONTH($H22)+5,15),
DATE(YEAR($H22),MONTH($H22)+4,15)))</f>
        <v/>
      </c>
      <c r="Y22" s="112"/>
      <c r="Z22" s="112"/>
      <c r="AA22" s="112"/>
      <c r="AB22" s="112"/>
      <c r="AC22" s="112"/>
      <c r="AD22" s="112"/>
      <c r="AE22" s="112"/>
      <c r="AF22" s="114"/>
      <c r="AG22" s="115"/>
    </row>
    <row r="23" spans="2:33" x14ac:dyDescent="0.3">
      <c r="B23" s="109"/>
      <c r="C23" s="109"/>
      <c r="D23" s="109"/>
      <c r="E23" s="109"/>
      <c r="F23" s="109"/>
      <c r="G23" s="109"/>
      <c r="H23" s="110"/>
      <c r="I23" s="13"/>
      <c r="J23" s="111"/>
      <c r="K23" s="111"/>
      <c r="L23" s="111"/>
      <c r="M23" s="64" t="str">
        <f>IF(OR(Tableau3[[#This Row],[Forme]]="SCI",AND(ISBLANK(J23),ISBLANK(L23))),"",EOMONTH(EDATE(Tableau3[[#This Row],[Date de clôture (jj/mm/aaaa)]],8),0))</f>
        <v/>
      </c>
      <c r="N23" s="111"/>
      <c r="O23" s="111"/>
      <c r="P23" s="111"/>
      <c r="R23" s="112"/>
      <c r="S23" s="112"/>
      <c r="T23" s="112"/>
      <c r="U23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3" s="116"/>
      <c r="W23" s="116"/>
      <c r="X23" s="117" t="str">
        <f>+IF(ISBLANK('ℹ️Informations clients'!$W23),"",IF(AND(MONTH($H23)=12, DAY($H23)=31), DATE(YEAR($H23),MONTH($H23)+5,15),
DATE(YEAR($H23),MONTH($H23)+4,15)))</f>
        <v/>
      </c>
      <c r="Y23" s="112"/>
      <c r="Z23" s="112"/>
      <c r="AA23" s="112"/>
      <c r="AB23" s="112"/>
      <c r="AC23" s="112"/>
      <c r="AD23" s="112"/>
      <c r="AE23" s="112"/>
      <c r="AF23" s="114"/>
      <c r="AG23" s="115"/>
    </row>
    <row r="24" spans="2:33" x14ac:dyDescent="0.3">
      <c r="B24" s="109"/>
      <c r="C24" s="109"/>
      <c r="D24" s="109"/>
      <c r="E24" s="109"/>
      <c r="F24" s="109"/>
      <c r="G24" s="109"/>
      <c r="H24" s="110"/>
      <c r="I24" s="13"/>
      <c r="J24" s="111"/>
      <c r="K24" s="111"/>
      <c r="L24" s="111"/>
      <c r="M24" s="64" t="str">
        <f>IF(OR(Tableau3[[#This Row],[Forme]]="SCI",AND(ISBLANK(J24),ISBLANK(L24))),"",EOMONTH(EDATE(Tableau3[[#This Row],[Date de clôture (jj/mm/aaaa)]],8),0))</f>
        <v/>
      </c>
      <c r="N24" s="111"/>
      <c r="O24" s="111"/>
      <c r="P24" s="111"/>
      <c r="R24" s="112"/>
      <c r="S24" s="112"/>
      <c r="T24" s="112"/>
      <c r="U24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4" s="116"/>
      <c r="W24" s="116"/>
      <c r="X24" s="117" t="str">
        <f>+IF(ISBLANK('ℹ️Informations clients'!$W24),"",IF(AND(MONTH($H24)=12, DAY($H24)=31), DATE(YEAR($H24),MONTH($H24)+5,15),
DATE(YEAR($H24),MONTH($H24)+4,15)))</f>
        <v/>
      </c>
      <c r="Y24" s="112"/>
      <c r="Z24" s="112"/>
      <c r="AA24" s="112"/>
      <c r="AB24" s="112"/>
      <c r="AC24" s="112"/>
      <c r="AD24" s="112"/>
      <c r="AE24" s="112"/>
      <c r="AF24" s="114"/>
      <c r="AG24" s="115"/>
    </row>
    <row r="25" spans="2:33" x14ac:dyDescent="0.3">
      <c r="B25" s="109"/>
      <c r="C25" s="109"/>
      <c r="D25" s="109"/>
      <c r="E25" s="109"/>
      <c r="F25" s="109"/>
      <c r="G25" s="109"/>
      <c r="H25" s="110"/>
      <c r="I25" s="13"/>
      <c r="J25" s="111"/>
      <c r="K25" s="111"/>
      <c r="L25" s="111"/>
      <c r="M25" s="64" t="str">
        <f>IF(OR(Tableau3[[#This Row],[Forme]]="SCI",AND(ISBLANK(J25),ISBLANK(L25))),"",EOMONTH(EDATE(Tableau3[[#This Row],[Date de clôture (jj/mm/aaaa)]],8),0))</f>
        <v/>
      </c>
      <c r="N25" s="111"/>
      <c r="O25" s="111"/>
      <c r="P25" s="111"/>
      <c r="R25" s="112"/>
      <c r="S25" s="112"/>
      <c r="T25" s="112"/>
      <c r="U25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5" s="116"/>
      <c r="W25" s="116"/>
      <c r="X25" s="117" t="str">
        <f>+IF(ISBLANK('ℹ️Informations clients'!$W25),"",IF(AND(MONTH($H25)=12, DAY($H25)=31), DATE(YEAR($H25),MONTH($H25)+5,15),
DATE(YEAR($H25),MONTH($H25)+4,15)))</f>
        <v/>
      </c>
      <c r="Y25" s="112"/>
      <c r="Z25" s="112"/>
      <c r="AA25" s="112"/>
      <c r="AB25" s="112"/>
      <c r="AC25" s="112"/>
      <c r="AD25" s="112"/>
      <c r="AE25" s="112"/>
      <c r="AF25" s="114"/>
      <c r="AG25" s="115"/>
    </row>
    <row r="26" spans="2:33" x14ac:dyDescent="0.3">
      <c r="B26" s="109"/>
      <c r="C26" s="109"/>
      <c r="D26" s="109"/>
      <c r="E26" s="109"/>
      <c r="F26" s="109"/>
      <c r="G26" s="109"/>
      <c r="H26" s="110"/>
      <c r="I26" s="13"/>
      <c r="J26" s="111"/>
      <c r="K26" s="111"/>
      <c r="L26" s="111"/>
      <c r="M26" s="64" t="str">
        <f>IF(OR(Tableau3[[#This Row],[Forme]]="SCI",AND(ISBLANK(J26),ISBLANK(L26))),"",EOMONTH(EDATE(Tableau3[[#This Row],[Date de clôture (jj/mm/aaaa)]],8),0))</f>
        <v/>
      </c>
      <c r="N26" s="111"/>
      <c r="O26" s="111"/>
      <c r="P26" s="111"/>
      <c r="R26" s="112"/>
      <c r="S26" s="112"/>
      <c r="T26" s="112"/>
      <c r="U26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6" s="116"/>
      <c r="W26" s="116"/>
      <c r="X26" s="117" t="str">
        <f>+IF(ISBLANK('ℹ️Informations clients'!$W26),"",IF(AND(MONTH($H26)=12, DAY($H26)=31), DATE(YEAR($H26),MONTH($H26)+5,15),
DATE(YEAR($H26),MONTH($H26)+4,15)))</f>
        <v/>
      </c>
      <c r="Y26" s="112"/>
      <c r="Z26" s="112"/>
      <c r="AA26" s="112"/>
      <c r="AB26" s="112"/>
      <c r="AC26" s="112"/>
      <c r="AD26" s="112"/>
      <c r="AE26" s="112"/>
      <c r="AF26" s="114"/>
      <c r="AG26" s="115"/>
    </row>
    <row r="27" spans="2:33" x14ac:dyDescent="0.3">
      <c r="B27" s="109"/>
      <c r="C27" s="109"/>
      <c r="D27" s="109"/>
      <c r="E27" s="109"/>
      <c r="F27" s="109"/>
      <c r="G27" s="109"/>
      <c r="H27" s="110"/>
      <c r="I27" s="13"/>
      <c r="J27" s="111"/>
      <c r="K27" s="111"/>
      <c r="L27" s="111"/>
      <c r="M27" s="64" t="str">
        <f>IF(OR(Tableau3[[#This Row],[Forme]]="SCI",AND(ISBLANK(J27),ISBLANK(L27))),"",EOMONTH(EDATE(Tableau3[[#This Row],[Date de clôture (jj/mm/aaaa)]],8),0))</f>
        <v/>
      </c>
      <c r="N27" s="111"/>
      <c r="O27" s="111"/>
      <c r="P27" s="111"/>
      <c r="R27" s="112"/>
      <c r="S27" s="112"/>
      <c r="T27" s="112"/>
      <c r="U27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7" s="116"/>
      <c r="W27" s="116"/>
      <c r="X27" s="117" t="str">
        <f>+IF(ISBLANK('ℹ️Informations clients'!$W27),"",IF(AND(MONTH($H27)=12, DAY($H27)=31), DATE(YEAR($H27),MONTH($H27)+5,15),
DATE(YEAR($H27),MONTH($H27)+4,15)))</f>
        <v/>
      </c>
      <c r="Y27" s="112"/>
      <c r="Z27" s="112"/>
      <c r="AA27" s="112"/>
      <c r="AB27" s="112"/>
      <c r="AC27" s="112"/>
      <c r="AD27" s="112"/>
      <c r="AE27" s="112"/>
      <c r="AF27" s="114"/>
      <c r="AG27" s="115"/>
    </row>
    <row r="28" spans="2:33" x14ac:dyDescent="0.3">
      <c r="B28" s="109"/>
      <c r="C28" s="109"/>
      <c r="D28" s="109"/>
      <c r="E28" s="109"/>
      <c r="F28" s="109"/>
      <c r="G28" s="109"/>
      <c r="H28" s="110"/>
      <c r="I28" s="13"/>
      <c r="J28" s="111"/>
      <c r="K28" s="111"/>
      <c r="L28" s="111"/>
      <c r="M28" s="64" t="str">
        <f>IF(OR(Tableau3[[#This Row],[Forme]]="SCI",AND(ISBLANK(J28),ISBLANK(L28))),"",EOMONTH(EDATE(Tableau3[[#This Row],[Date de clôture (jj/mm/aaaa)]],8),0))</f>
        <v/>
      </c>
      <c r="N28" s="111"/>
      <c r="O28" s="111"/>
      <c r="P28" s="111"/>
      <c r="R28" s="112"/>
      <c r="S28" s="112"/>
      <c r="T28" s="112"/>
      <c r="U28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8" s="116"/>
      <c r="W28" s="116"/>
      <c r="X28" s="117" t="str">
        <f>+IF(ISBLANK('ℹ️Informations clients'!$W28),"",IF(AND(MONTH($H28)=12, DAY($H28)=31), DATE(YEAR($H28),MONTH($H28)+5,15),
DATE(YEAR($H28),MONTH($H28)+4,15)))</f>
        <v/>
      </c>
      <c r="Y28" s="112"/>
      <c r="Z28" s="112"/>
      <c r="AA28" s="112"/>
      <c r="AB28" s="112"/>
      <c r="AC28" s="112"/>
      <c r="AD28" s="112"/>
      <c r="AE28" s="112"/>
      <c r="AF28" s="114"/>
      <c r="AG28" s="115"/>
    </row>
    <row r="29" spans="2:33" x14ac:dyDescent="0.3">
      <c r="B29" s="109"/>
      <c r="C29" s="109"/>
      <c r="D29" s="109"/>
      <c r="E29" s="109"/>
      <c r="F29" s="109"/>
      <c r="G29" s="109"/>
      <c r="H29" s="110"/>
      <c r="I29" s="13"/>
      <c r="J29" s="111"/>
      <c r="K29" s="111"/>
      <c r="L29" s="111"/>
      <c r="M29" s="64" t="str">
        <f>IF(OR(Tableau3[[#This Row],[Forme]]="SCI",AND(ISBLANK(J29),ISBLANK(L29))),"",EOMONTH(EDATE(Tableau3[[#This Row],[Date de clôture (jj/mm/aaaa)]],8),0))</f>
        <v/>
      </c>
      <c r="N29" s="111"/>
      <c r="O29" s="111"/>
      <c r="P29" s="111"/>
      <c r="R29" s="112"/>
      <c r="S29" s="112"/>
      <c r="T29" s="112"/>
      <c r="U29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29" s="116"/>
      <c r="W29" s="116"/>
      <c r="X29" s="117" t="str">
        <f>+IF(ISBLANK('ℹ️Informations clients'!$W29),"",IF(AND(MONTH($H29)=12, DAY($H29)=31), DATE(YEAR($H29),MONTH($H29)+5,15),
DATE(YEAR($H29),MONTH($H29)+4,15)))</f>
        <v/>
      </c>
      <c r="Y29" s="112"/>
      <c r="Z29" s="112"/>
      <c r="AA29" s="112"/>
      <c r="AB29" s="112"/>
      <c r="AC29" s="112"/>
      <c r="AD29" s="112"/>
      <c r="AE29" s="112"/>
      <c r="AF29" s="114"/>
      <c r="AG29" s="115"/>
    </row>
    <row r="30" spans="2:33" x14ac:dyDescent="0.3">
      <c r="B30" s="109"/>
      <c r="C30" s="109"/>
      <c r="D30" s="109"/>
      <c r="E30" s="109"/>
      <c r="F30" s="109"/>
      <c r="G30" s="109"/>
      <c r="H30" s="110"/>
      <c r="I30" s="13"/>
      <c r="J30" s="111"/>
      <c r="K30" s="111"/>
      <c r="L30" s="111"/>
      <c r="M30" s="64" t="str">
        <f>IF(OR(Tableau3[[#This Row],[Forme]]="SCI",AND(ISBLANK(J30),ISBLANK(L30))),"",EOMONTH(EDATE(Tableau3[[#This Row],[Date de clôture (jj/mm/aaaa)]],8),0))</f>
        <v/>
      </c>
      <c r="N30" s="111"/>
      <c r="O30" s="111"/>
      <c r="P30" s="111"/>
      <c r="R30" s="112"/>
      <c r="S30" s="112"/>
      <c r="T30" s="112"/>
      <c r="U30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0" s="116"/>
      <c r="W30" s="116"/>
      <c r="X30" s="117" t="str">
        <f>+IF(ISBLANK('ℹ️Informations clients'!$W30),"",IF(AND(MONTH($H30)=12, DAY($H30)=31), DATE(YEAR($H30),MONTH($H30)+5,15),
DATE(YEAR($H30),MONTH($H30)+4,15)))</f>
        <v/>
      </c>
      <c r="Y30" s="112"/>
      <c r="Z30" s="112"/>
      <c r="AA30" s="112"/>
      <c r="AB30" s="112"/>
      <c r="AC30" s="112"/>
      <c r="AD30" s="112"/>
      <c r="AE30" s="112"/>
      <c r="AF30" s="114"/>
      <c r="AG30" s="115"/>
    </row>
    <row r="31" spans="2:33" x14ac:dyDescent="0.3">
      <c r="B31" s="109"/>
      <c r="C31" s="109"/>
      <c r="D31" s="109"/>
      <c r="E31" s="109"/>
      <c r="F31" s="109"/>
      <c r="G31" s="109"/>
      <c r="H31" s="110"/>
      <c r="I31" s="13"/>
      <c r="J31" s="111"/>
      <c r="K31" s="111"/>
      <c r="L31" s="111"/>
      <c r="M31" s="64" t="str">
        <f>IF(OR(Tableau3[[#This Row],[Forme]]="SCI",AND(ISBLANK(J31),ISBLANK(L31))),"",EOMONTH(EDATE(Tableau3[[#This Row],[Date de clôture (jj/mm/aaaa)]],8),0))</f>
        <v/>
      </c>
      <c r="N31" s="111"/>
      <c r="O31" s="111"/>
      <c r="P31" s="111"/>
      <c r="R31" s="112"/>
      <c r="S31" s="112"/>
      <c r="T31" s="112"/>
      <c r="U31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1" s="116"/>
      <c r="W31" s="116"/>
      <c r="X31" s="117" t="str">
        <f>+IF(ISBLANK('ℹ️Informations clients'!$W31),"",IF(AND(MONTH($H31)=12, DAY($H31)=31), DATE(YEAR($H31),MONTH($H31)+5,15),
DATE(YEAR($H31),MONTH($H31)+4,15)))</f>
        <v/>
      </c>
      <c r="Y31" s="112"/>
      <c r="Z31" s="112"/>
      <c r="AA31" s="112"/>
      <c r="AB31" s="112"/>
      <c r="AC31" s="112"/>
      <c r="AD31" s="112"/>
      <c r="AE31" s="112"/>
      <c r="AF31" s="114"/>
      <c r="AG31" s="115"/>
    </row>
    <row r="32" spans="2:33" x14ac:dyDescent="0.3">
      <c r="B32" s="109"/>
      <c r="C32" s="109"/>
      <c r="D32" s="109"/>
      <c r="E32" s="109"/>
      <c r="F32" s="109"/>
      <c r="G32" s="109"/>
      <c r="H32" s="110"/>
      <c r="I32" s="13"/>
      <c r="J32" s="111"/>
      <c r="K32" s="111"/>
      <c r="L32" s="111"/>
      <c r="M32" s="64" t="str">
        <f>IF(OR(Tableau3[[#This Row],[Forme]]="SCI",AND(ISBLANK(J32),ISBLANK(L32))),"",EOMONTH(EDATE(Tableau3[[#This Row],[Date de clôture (jj/mm/aaaa)]],8),0))</f>
        <v/>
      </c>
      <c r="N32" s="111"/>
      <c r="O32" s="111"/>
      <c r="P32" s="111"/>
      <c r="R32" s="112"/>
      <c r="S32" s="112"/>
      <c r="T32" s="112"/>
      <c r="U32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2" s="116"/>
      <c r="W32" s="116"/>
      <c r="X32" s="117" t="str">
        <f>+IF(ISBLANK('ℹ️Informations clients'!$W32),"",IF(AND(MONTH($H32)=12, DAY($H32)=31), DATE(YEAR($H32),MONTH($H32)+5,15),
DATE(YEAR($H32),MONTH($H32)+4,15)))</f>
        <v/>
      </c>
      <c r="Y32" s="112"/>
      <c r="Z32" s="112"/>
      <c r="AA32" s="112"/>
      <c r="AB32" s="112"/>
      <c r="AC32" s="112"/>
      <c r="AD32" s="112"/>
      <c r="AE32" s="112"/>
      <c r="AF32" s="114"/>
      <c r="AG32" s="115"/>
    </row>
    <row r="33" spans="2:33" x14ac:dyDescent="0.3">
      <c r="B33" s="109"/>
      <c r="C33" s="109"/>
      <c r="D33" s="109"/>
      <c r="E33" s="109"/>
      <c r="F33" s="109"/>
      <c r="G33" s="109"/>
      <c r="H33" s="110"/>
      <c r="I33" s="13"/>
      <c r="J33" s="111"/>
      <c r="K33" s="111"/>
      <c r="L33" s="111"/>
      <c r="M33" s="64" t="str">
        <f>IF(OR(Tableau3[[#This Row],[Forme]]="SCI",AND(ISBLANK(J33),ISBLANK(L33))),"",EOMONTH(EDATE(Tableau3[[#This Row],[Date de clôture (jj/mm/aaaa)]],8),0))</f>
        <v/>
      </c>
      <c r="N33" s="111"/>
      <c r="O33" s="111"/>
      <c r="P33" s="111"/>
      <c r="R33" s="112"/>
      <c r="S33" s="112"/>
      <c r="T33" s="112"/>
      <c r="U33" s="113" t="str">
        <f>IF(OR(Tableau3[[#This Row],[Forme]]="",AND(ISBLANK(Tableau3[[#This Row],[Code client]]),ISBLANK(Tableau3[[#This Row],[Nom du client]]))),"",IF(MONTH(Tableau3[[#This Row],[Date de clôture (jj/mm/aaaa)]])=12,MONTH(EDATE(Tableau3[[#This Row],[Date de clôture (jj/mm/aaaa)]],5)),MONTH(EDATE(Tableau3[[#This Row],[Date de clôture (jj/mm/aaaa)]],3))))</f>
        <v/>
      </c>
      <c r="V33" s="116"/>
      <c r="W33" s="116"/>
      <c r="X33" s="117" t="str">
        <f>+IF(ISBLANK('ℹ️Informations clients'!$W33),"",IF(AND(MONTH($H33)=12, DAY($H33)=31), DATE(YEAR($H33),MONTH($H33)+5,15),
DATE(YEAR($H33),MONTH($H33)+4,15)))</f>
        <v/>
      </c>
      <c r="Y33" s="112"/>
      <c r="Z33" s="112"/>
      <c r="AA33" s="112"/>
      <c r="AB33" s="112"/>
      <c r="AC33" s="112"/>
      <c r="AD33" s="112"/>
      <c r="AE33" s="112"/>
      <c r="AF33" s="114"/>
      <c r="AG33" s="115"/>
    </row>
    <row r="36" spans="2:33" ht="12" x14ac:dyDescent="0.3">
      <c r="I36" s="13"/>
    </row>
    <row r="37" spans="2:33" ht="12" x14ac:dyDescent="0.3">
      <c r="I37" s="13"/>
    </row>
    <row r="38" spans="2:33" ht="12" x14ac:dyDescent="0.3">
      <c r="I38" s="13"/>
    </row>
    <row r="39" spans="2:33" ht="12" x14ac:dyDescent="0.3">
      <c r="I39" s="13"/>
    </row>
    <row r="40" spans="2:33" ht="12" x14ac:dyDescent="0.3">
      <c r="I40" s="13"/>
    </row>
    <row r="41" spans="2:33" ht="12" x14ac:dyDescent="0.3">
      <c r="I41" s="13"/>
    </row>
  </sheetData>
  <sheetProtection sheet="1" formatColumns="0"/>
  <sortState xmlns:xlrd2="http://schemas.microsoft.com/office/spreadsheetml/2017/richdata2" ref="B15:L30">
    <sortCondition ref="F15:F30"/>
    <sortCondition ref="B15:B30"/>
  </sortState>
  <dataConsolidate/>
  <mergeCells count="5">
    <mergeCell ref="AF3:AG3"/>
    <mergeCell ref="R5:AE5"/>
    <mergeCell ref="B5:H5"/>
    <mergeCell ref="J5:P5"/>
    <mergeCell ref="B3:AE3"/>
  </mergeCells>
  <phoneticPr fontId="21" type="noConversion"/>
  <conditionalFormatting sqref="B8:H33">
    <cfRule type="notContainsBlanks" dxfId="249" priority="64">
      <formula>LEN(TRIM(B8))&gt;0</formula>
    </cfRule>
    <cfRule type="containsBlanks" dxfId="248" priority="65">
      <formula>LEN(TRIM(B8))=0</formula>
    </cfRule>
  </conditionalFormatting>
  <conditionalFormatting sqref="F34:F44">
    <cfRule type="cellIs" dxfId="247" priority="69" operator="equal">
      <formula>"non"</formula>
    </cfRule>
    <cfRule type="cellIs" dxfId="246" priority="70" operator="equal">
      <formula>"oui"</formula>
    </cfRule>
  </conditionalFormatting>
  <conditionalFormatting sqref="J8:P33">
    <cfRule type="expression" dxfId="245" priority="5">
      <formula>ISBLANK($C8)=TRUE</formula>
    </cfRule>
  </conditionalFormatting>
  <conditionalFormatting sqref="R8:AE33 J8:P33 AG8:AG33">
    <cfRule type="cellIs" dxfId="244" priority="2" operator="equal">
      <formula>"Non concerné"</formula>
    </cfRule>
  </conditionalFormatting>
  <conditionalFormatting sqref="R8:AE33 AG8:AG33 J8:P33">
    <cfRule type="containsBlanks" dxfId="243" priority="54">
      <formula>LEN(TRIM(J8))=0</formula>
    </cfRule>
  </conditionalFormatting>
  <conditionalFormatting sqref="R8:AE33">
    <cfRule type="expression" dxfId="242" priority="47">
      <formula>ISBLANK($C8)=TRUE</formula>
    </cfRule>
  </conditionalFormatting>
  <conditionalFormatting sqref="U8:W8">
    <cfRule type="expression" dxfId="241" priority="1">
      <formula>ISBLANK($C8)=TRUE</formula>
    </cfRule>
  </conditionalFormatting>
  <conditionalFormatting sqref="AG8:AG33">
    <cfRule type="expression" dxfId="240" priority="18">
      <formula>ISBLANK($C8)=TRUE</formula>
    </cfRule>
  </conditionalFormatting>
  <dataValidations count="5">
    <dataValidation type="list" allowBlank="1" showInputMessage="1" showErrorMessage="1" sqref="R8:R33" xr:uid="{00000000-0002-0000-0100-000001000000}">
      <formula1>regime_tva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D8:D33" xr:uid="{00000000-0002-0000-0100-000005000000}">
      <formula1>formes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E8:E33" xr:uid="{00000000-0002-0000-0100-000006000000}">
      <formula1>responsables</formula1>
    </dataValidation>
    <dataValidation type="list" allowBlank="1" showInputMessage="1" showErrorMessage="1" error="Saisie incorrecte. Modifiez-la ou ajouter votre choix à la liste source (onglet &quot;Paramètres&quot;)_x000a_Cliquez sur &quot;Annuler&quot; et recommencez." prompt="Choisir parmi la liste déroulante" sqref="F8:G33" xr:uid="{00000000-0002-0000-0100-000007000000}">
      <formula1>collaborateurs</formula1>
    </dataValidation>
    <dataValidation type="list" allowBlank="1" showInputMessage="1" showErrorMessage="1" sqref="AC8:AC33" xr:uid="{15A623F4-16EB-4943-8537-7F9D697C329E}">
      <formula1>Taxe_foncière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8" scale="69" fitToHeight="0" orientation="landscape" r:id="rId1"/>
  <headerFooter>
    <oddHeader>&amp;C&amp;"-,Gras"&amp;9&amp;K000000&amp;F
- &amp;A -</oddHeader>
    <oddFooter>&amp;C&amp;"+,Normal"&amp;9- &amp;P / &amp;N -&amp;R&amp;9&amp;D
&amp;T</oddFooter>
  </headerFooter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134B-41DF-4AA7-933C-464253DCBB3B}">
  <sheetPr codeName="Feuil6"/>
  <dimension ref="A1"/>
  <sheetViews>
    <sheetView showGridLines="0" workbookViewId="0">
      <selection activeCell="C22" sqref="C22"/>
    </sheetView>
  </sheetViews>
  <sheetFormatPr baseColWidth="10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8F92-34F6-44EC-B067-397769A75897}">
  <sheetPr codeName="Feuil7"/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5"/>
    <pageSetUpPr fitToPage="1"/>
  </sheetPr>
  <dimension ref="A1:BB36"/>
  <sheetViews>
    <sheetView showGridLines="0" workbookViewId="0">
      <selection activeCell="B6" sqref="B6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janvier</v>
      </c>
      <c r="AJ2" s="89">
        <v>1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janvier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1</v>
      </c>
      <c r="AG9" s="71">
        <f t="shared" ref="AG9:AG33" si="0">AF9</f>
        <v>1</v>
      </c>
      <c r="AH9" s="71">
        <f>IFERROR(IF(ISBLANK('ℹ️Informations clients'!M9),0,IF($AJ$2=MONTH('ℹ️Informations clients'!M9),1,0)),0)</f>
        <v>1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1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239" priority="1">
      <formula>LEN(TRIM(B8))&gt;0</formula>
    </cfRule>
    <cfRule type="containsBlanks" dxfId="238" priority="2">
      <formula>LEN(TRIM(B8))=0</formula>
    </cfRule>
  </conditionalFormatting>
  <conditionalFormatting sqref="H8:H36 L8:Y36 AA8:AA36">
    <cfRule type="containsText" dxfId="237" priority="3" operator="containsText" text="NA">
      <formula>NOT(ISERROR(SEARCH("NA",H8)))</formula>
    </cfRule>
    <cfRule type="notContainsBlanks" dxfId="236" priority="8">
      <formula>LEN(TRIM(H8))&gt;0</formula>
    </cfRule>
  </conditionalFormatting>
  <conditionalFormatting sqref="H8:J36 L8:U36">
    <cfRule type="expression" dxfId="235" priority="7">
      <formula>AND(ISBLANK(H8),AF8=1)</formula>
    </cfRule>
    <cfRule type="expression" dxfId="234" priority="10">
      <formula>AF8=0</formula>
    </cfRule>
  </conditionalFormatting>
  <conditionalFormatting sqref="I8:J36">
    <cfRule type="containsText" dxfId="233" priority="15" operator="containsText" text="NA">
      <formula>NOT(ISERROR(SEARCH("NA",I8)))</formula>
    </cfRule>
    <cfRule type="notContainsBlanks" dxfId="232" priority="16">
      <formula>LEN(TRIM(I8))&gt;0</formula>
    </cfRule>
  </conditionalFormatting>
  <conditionalFormatting sqref="U8:W36">
    <cfRule type="expression" dxfId="231" priority="17">
      <formula>AND(ISBLANK(U8),AS8=1)</formula>
    </cfRule>
  </conditionalFormatting>
  <conditionalFormatting sqref="V8:W36">
    <cfRule type="expression" dxfId="230" priority="18">
      <formula>AT8=0</formula>
    </cfRule>
  </conditionalFormatting>
  <conditionalFormatting sqref="X8:Z36">
    <cfRule type="expression" dxfId="229" priority="19">
      <formula>AND(ISBLANK(X8),AV8=1)</formula>
    </cfRule>
    <cfRule type="expression" dxfId="228" priority="20">
      <formula>AV8=0</formula>
    </cfRule>
  </conditionalFormatting>
  <conditionalFormatting sqref="Y8:Z36">
    <cfRule type="containsText" dxfId="227" priority="9" operator="containsText" text="NA">
      <formula>NOT(ISERROR(SEARCH("NA",Y8)))</formula>
    </cfRule>
    <cfRule type="notContainsBlanks" dxfId="226" priority="11">
      <formula>LEN(TRIM(Y8))&gt;0</formula>
    </cfRule>
  </conditionalFormatting>
  <conditionalFormatting sqref="Z8:Z36">
    <cfRule type="containsText" dxfId="225" priority="12" operator="containsText" text="NA">
      <formula>NOT(ISERROR(SEARCH("NA",Z8)))</formula>
    </cfRule>
    <cfRule type="notContainsBlanks" dxfId="224" priority="13">
      <formula>LEN(TRIM(Z8))&gt;0</formula>
    </cfRule>
  </conditionalFormatting>
  <conditionalFormatting sqref="AA8:AA36 AC8:AC36">
    <cfRule type="expression" dxfId="223" priority="14">
      <formula>AZ8=0</formula>
    </cfRule>
  </conditionalFormatting>
  <conditionalFormatting sqref="AC8:AC36 AA8:AA36">
    <cfRule type="expression" dxfId="222" priority="6">
      <formula>AND(ISBLANK(AA8),AZ8=1)</formula>
    </cfRule>
  </conditionalFormatting>
  <conditionalFormatting sqref="AC8:AC36">
    <cfRule type="containsText" dxfId="221" priority="4" operator="containsText" text="NA">
      <formula>NOT(ISERROR(SEARCH("NA",AC8)))</formula>
    </cfRule>
    <cfRule type="notContainsBlanks" dxfId="220" priority="5">
      <formula>LEN(TRIM(AC8))&gt;0</formula>
    </cfRule>
  </conditionalFormatting>
  <dataValidations count="2">
    <dataValidation type="custom" allowBlank="1" showInputMessage="1" showErrorMessage="1" sqref="AA8:AC36" xr:uid="{E4ACB6CD-2A18-4EEF-AA4F-1BB326A68B14}">
      <formula1>AZ8=1</formula1>
    </dataValidation>
    <dataValidation type="custom" allowBlank="1" showInputMessage="1" showErrorMessage="1" sqref="L8:Z36" xr:uid="{05F4C5D2-FE51-4ABC-8805-2921E55CAAE7}">
      <formula1>AJ8=1</formula1>
    </dataValidation>
  </dataValidations>
  <printOptions horizontalCentered="1"/>
  <pageMargins left="0.15748031496062992" right="0.15748031496062992" top="0.86614173228346458" bottom="0.43307086614173229" header="0.15748031496062992" footer="0.15748031496062992"/>
  <pageSetup paperSize="8" fitToHeight="0" orientation="landscape" r:id="rId1"/>
  <headerFooter>
    <oddHeader>&amp;C&amp;"-,Gras"&amp;9&amp;K000000&amp;F
- &amp;A -</oddHeader>
    <oddFooter>&amp;C&amp;"+,Normal"&amp;9- &amp;P / &amp;N -&amp;R&amp;9&amp;D
&amp;T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D9D9-2249-4FAF-8D17-4E631D5A2CB0}">
  <sheetPr codeName="Feuil8">
    <tabColor theme="5"/>
  </sheetPr>
  <dimension ref="A1:BB36"/>
  <sheetViews>
    <sheetView showGridLines="0" topLeftCell="A2" workbookViewId="0">
      <selection activeCell="D22" sqref="D21:D22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février</v>
      </c>
      <c r="AJ2" s="89">
        <v>2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février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1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1</v>
      </c>
      <c r="AV8" s="71">
        <f>+IF(ISBLANK('ℹ️Informations clients'!AB8),0,IF($AJ$2=2,1,0))</f>
        <v>1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1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219" priority="1">
      <formula>LEN(TRIM(B8))&gt;0</formula>
    </cfRule>
    <cfRule type="containsBlanks" dxfId="218" priority="2">
      <formula>LEN(TRIM(B8))=0</formula>
    </cfRule>
  </conditionalFormatting>
  <conditionalFormatting sqref="H8:H36 L8:Y36 AA8:AA36">
    <cfRule type="containsText" dxfId="217" priority="3" operator="containsText" text="NA">
      <formula>NOT(ISERROR(SEARCH("NA",H8)))</formula>
    </cfRule>
    <cfRule type="notContainsBlanks" dxfId="216" priority="8">
      <formula>LEN(TRIM(H8))&gt;0</formula>
    </cfRule>
  </conditionalFormatting>
  <conditionalFormatting sqref="H8:J36 L8:U36">
    <cfRule type="expression" dxfId="215" priority="7">
      <formula>AND(ISBLANK(H8),AF8=1)</formula>
    </cfRule>
    <cfRule type="expression" dxfId="214" priority="10">
      <formula>AF8=0</formula>
    </cfRule>
  </conditionalFormatting>
  <conditionalFormatting sqref="I8:J36">
    <cfRule type="containsText" dxfId="213" priority="15" operator="containsText" text="NA">
      <formula>NOT(ISERROR(SEARCH("NA",I8)))</formula>
    </cfRule>
    <cfRule type="notContainsBlanks" dxfId="212" priority="16">
      <formula>LEN(TRIM(I8))&gt;0</formula>
    </cfRule>
  </conditionalFormatting>
  <conditionalFormatting sqref="U8:W36">
    <cfRule type="expression" dxfId="211" priority="17">
      <formula>AND(ISBLANK(U8),AS8=1)</formula>
    </cfRule>
  </conditionalFormatting>
  <conditionalFormatting sqref="V8:W36">
    <cfRule type="expression" dxfId="210" priority="18">
      <formula>AT8=0</formula>
    </cfRule>
  </conditionalFormatting>
  <conditionalFormatting sqref="X8:Z36">
    <cfRule type="expression" dxfId="209" priority="19">
      <formula>AND(ISBLANK(X8),AV8=1)</formula>
    </cfRule>
    <cfRule type="expression" dxfId="208" priority="20">
      <formula>AV8=0</formula>
    </cfRule>
  </conditionalFormatting>
  <conditionalFormatting sqref="Y8:Z36">
    <cfRule type="containsText" dxfId="207" priority="9" operator="containsText" text="NA">
      <formula>NOT(ISERROR(SEARCH("NA",Y8)))</formula>
    </cfRule>
    <cfRule type="notContainsBlanks" dxfId="206" priority="11">
      <formula>LEN(TRIM(Y8))&gt;0</formula>
    </cfRule>
  </conditionalFormatting>
  <conditionalFormatting sqref="Z8:Z36">
    <cfRule type="containsText" dxfId="205" priority="12" operator="containsText" text="NA">
      <formula>NOT(ISERROR(SEARCH("NA",Z8)))</formula>
    </cfRule>
    <cfRule type="notContainsBlanks" dxfId="204" priority="13">
      <formula>LEN(TRIM(Z8))&gt;0</formula>
    </cfRule>
  </conditionalFormatting>
  <conditionalFormatting sqref="AA8:AA36 AC8:AC36">
    <cfRule type="expression" dxfId="203" priority="14">
      <formula>AZ8=0</formula>
    </cfRule>
  </conditionalFormatting>
  <conditionalFormatting sqref="AC8:AC36 AA8:AA36">
    <cfRule type="expression" dxfId="202" priority="6">
      <formula>AND(ISBLANK(AA8),AZ8=1)</formula>
    </cfRule>
  </conditionalFormatting>
  <conditionalFormatting sqref="AC8:AC36">
    <cfRule type="containsText" dxfId="201" priority="4" operator="containsText" text="NA">
      <formula>NOT(ISERROR(SEARCH("NA",AC8)))</formula>
    </cfRule>
    <cfRule type="notContainsBlanks" dxfId="200" priority="5">
      <formula>LEN(TRIM(AC8))&gt;0</formula>
    </cfRule>
  </conditionalFormatting>
  <dataValidations count="2">
    <dataValidation type="custom" allowBlank="1" showInputMessage="1" showErrorMessage="1" sqref="L8:Z36" xr:uid="{6BD2177E-DA47-40D0-B87D-8E07EEE9FD20}">
      <formula1>AJ8=1</formula1>
    </dataValidation>
    <dataValidation type="custom" allowBlank="1" showInputMessage="1" showErrorMessage="1" sqref="AA8:AC36" xr:uid="{C81C7B47-51D5-4313-98B7-789C389A6EB4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2BCF-C6A5-461A-B00F-992F97A65C54}">
  <sheetPr codeName="Feuil9">
    <tabColor theme="5"/>
  </sheetPr>
  <dimension ref="A1:BB36"/>
  <sheetViews>
    <sheetView showGridLines="0" workbookViewId="0">
      <selection activeCell="N8" sqref="N8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mars</v>
      </c>
      <c r="AJ2" s="89">
        <v>3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mars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1</v>
      </c>
      <c r="AN8" s="71">
        <f>IF(OR(ISBLANK(F8),F8=""),0,
IF('ℹ️Informations clients'!W8="x",IF(MONTH('ℹ️Informations clients'!X8)=$AJ$2,1,0),0))</f>
        <v>1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1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99" priority="1">
      <formula>LEN(TRIM(B8))&gt;0</formula>
    </cfRule>
    <cfRule type="containsBlanks" dxfId="198" priority="2">
      <formula>LEN(TRIM(B8))=0</formula>
    </cfRule>
  </conditionalFormatting>
  <conditionalFormatting sqref="H8:H36 L8:Y36 AA8:AA36">
    <cfRule type="containsText" dxfId="197" priority="3" operator="containsText" text="NA">
      <formula>NOT(ISERROR(SEARCH("NA",H8)))</formula>
    </cfRule>
    <cfRule type="notContainsBlanks" dxfId="196" priority="8">
      <formula>LEN(TRIM(H8))&gt;0</formula>
    </cfRule>
  </conditionalFormatting>
  <conditionalFormatting sqref="H8:J36 L8:U36">
    <cfRule type="expression" dxfId="195" priority="7">
      <formula>AND(ISBLANK(H8),AF8=1)</formula>
    </cfRule>
    <cfRule type="expression" dxfId="194" priority="10">
      <formula>AF8=0</formula>
    </cfRule>
  </conditionalFormatting>
  <conditionalFormatting sqref="I8:J36">
    <cfRule type="containsText" dxfId="193" priority="15" operator="containsText" text="NA">
      <formula>NOT(ISERROR(SEARCH("NA",I8)))</formula>
    </cfRule>
    <cfRule type="notContainsBlanks" dxfId="192" priority="16">
      <formula>LEN(TRIM(I8))&gt;0</formula>
    </cfRule>
  </conditionalFormatting>
  <conditionalFormatting sqref="U8:W36">
    <cfRule type="expression" dxfId="191" priority="17">
      <formula>AND(ISBLANK(U8),AS8=1)</formula>
    </cfRule>
  </conditionalFormatting>
  <conditionalFormatting sqref="V8:W36">
    <cfRule type="expression" dxfId="190" priority="18">
      <formula>AT8=0</formula>
    </cfRule>
  </conditionalFormatting>
  <conditionalFormatting sqref="X8:Z36">
    <cfRule type="expression" dxfId="189" priority="19">
      <formula>AND(ISBLANK(X8),AV8=1)</formula>
    </cfRule>
    <cfRule type="expression" dxfId="188" priority="20">
      <formula>AV8=0</formula>
    </cfRule>
  </conditionalFormatting>
  <conditionalFormatting sqref="Y8:Z36">
    <cfRule type="containsText" dxfId="187" priority="9" operator="containsText" text="NA">
      <formula>NOT(ISERROR(SEARCH("NA",Y8)))</formula>
    </cfRule>
    <cfRule type="notContainsBlanks" dxfId="186" priority="11">
      <formula>LEN(TRIM(Y8))&gt;0</formula>
    </cfRule>
  </conditionalFormatting>
  <conditionalFormatting sqref="Z8:Z36">
    <cfRule type="containsText" dxfId="185" priority="12" operator="containsText" text="NA">
      <formula>NOT(ISERROR(SEARCH("NA",Z8)))</formula>
    </cfRule>
    <cfRule type="notContainsBlanks" dxfId="184" priority="13">
      <formula>LEN(TRIM(Z8))&gt;0</formula>
    </cfRule>
  </conditionalFormatting>
  <conditionalFormatting sqref="AA8:AA36 AC8:AC36">
    <cfRule type="expression" dxfId="183" priority="14">
      <formula>AZ8=0</formula>
    </cfRule>
  </conditionalFormatting>
  <conditionalFormatting sqref="AC8:AC36 AA8:AA36">
    <cfRule type="expression" dxfId="182" priority="6">
      <formula>AND(ISBLANK(AA8),AZ8=1)</formula>
    </cfRule>
  </conditionalFormatting>
  <conditionalFormatting sqref="AC8:AC36">
    <cfRule type="containsText" dxfId="181" priority="4" operator="containsText" text="NA">
      <formula>NOT(ISERROR(SEARCH("NA",AC8)))</formula>
    </cfRule>
    <cfRule type="notContainsBlanks" dxfId="180" priority="5">
      <formula>LEN(TRIM(AC8))&gt;0</formula>
    </cfRule>
  </conditionalFormatting>
  <dataValidations count="2">
    <dataValidation type="custom" allowBlank="1" showInputMessage="1" showErrorMessage="1" sqref="L8:Z36" xr:uid="{E4D4C0AA-6379-4588-9BB8-4427357B0355}">
      <formula1>AJ8=1</formula1>
    </dataValidation>
    <dataValidation type="custom" allowBlank="1" showInputMessage="1" showErrorMessage="1" sqref="AA8:AC36" xr:uid="{26755B41-609D-4FEC-9973-B0C0E5F90231}">
      <formula1>AZ8=1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0F01C-4C9B-4C20-B08F-5588D850C8A9}">
  <sheetPr codeName="Feuil10">
    <tabColor theme="5"/>
  </sheetPr>
  <dimension ref="A1:BB36"/>
  <sheetViews>
    <sheetView showGridLines="0" workbookViewId="0">
      <selection activeCell="B6" sqref="B6"/>
    </sheetView>
  </sheetViews>
  <sheetFormatPr baseColWidth="10" defaultColWidth="15" defaultRowHeight="14.5" x14ac:dyDescent="0.35"/>
  <cols>
    <col min="1" max="1" width="4.54296875" customWidth="1"/>
    <col min="2" max="2" width="10.54296875" customWidth="1"/>
    <col min="4" max="4" width="19.26953125" style="75" customWidth="1"/>
    <col min="5" max="5" width="9.1796875" style="75" bestFit="1" customWidth="1"/>
    <col min="6" max="6" width="11.7265625" style="76" customWidth="1"/>
    <col min="7" max="7" width="4.54296875" customWidth="1"/>
    <col min="8" max="8" width="13" customWidth="1"/>
    <col min="9" max="9" width="18.453125" customWidth="1"/>
    <col min="10" max="10" width="21.54296875" customWidth="1"/>
    <col min="11" max="11" width="4.54296875" customWidth="1"/>
    <col min="12" max="12" width="8.1796875" bestFit="1" customWidth="1"/>
    <col min="13" max="13" width="8.1796875" customWidth="1"/>
    <col min="14" max="14" width="9.453125" bestFit="1" customWidth="1"/>
    <col min="15" max="15" width="14.1796875" customWidth="1"/>
    <col min="16" max="16" width="13.1796875" customWidth="1"/>
    <col min="17" max="18" width="12.7265625" bestFit="1" customWidth="1"/>
    <col min="19" max="19" width="10.81640625" bestFit="1" customWidth="1"/>
    <col min="20" max="20" width="9.1796875" bestFit="1" customWidth="1"/>
    <col min="21" max="21" width="9.1796875" customWidth="1"/>
    <col min="22" max="22" width="10.1796875" bestFit="1" customWidth="1"/>
    <col min="23" max="23" width="7.54296875" bestFit="1" customWidth="1"/>
    <col min="24" max="24" width="8.453125" customWidth="1"/>
    <col min="25" max="26" width="7.453125" customWidth="1"/>
    <col min="27" max="27" width="6.36328125" customWidth="1"/>
    <col min="28" max="28" width="4" customWidth="1"/>
    <col min="29" max="29" width="8.1796875" bestFit="1" customWidth="1"/>
    <col min="30" max="30" width="76.453125" customWidth="1"/>
    <col min="31" max="31" width="1.7265625" style="72" hidden="1" customWidth="1"/>
    <col min="32" max="34" width="6.7265625" hidden="1" customWidth="1"/>
    <col min="35" max="35" width="1.7265625" hidden="1" customWidth="1"/>
    <col min="36" max="47" width="6.7265625" hidden="1" customWidth="1"/>
    <col min="48" max="50" width="7.26953125" hidden="1" customWidth="1"/>
    <col min="51" max="52" width="6.7265625" hidden="1" customWidth="1"/>
    <col min="53" max="53" width="1.7265625" hidden="1" customWidth="1"/>
    <col min="54" max="54" width="6.7265625" hidden="1" customWidth="1"/>
    <col min="55" max="55" width="0" hidden="1" customWidth="1"/>
  </cols>
  <sheetData>
    <row r="1" spans="1:54" ht="8.5" customHeight="1" x14ac:dyDescent="0.35"/>
    <row r="2" spans="1:54" ht="19" thickBot="1" x14ac:dyDescent="0.4">
      <c r="B2" s="87" t="s">
        <v>93</v>
      </c>
      <c r="C2" s="87"/>
      <c r="D2" s="88" t="str">
        <f>+'⚙️Paramètres cabinet'!C7</f>
        <v>Cabinet CROTEST</v>
      </c>
      <c r="E2" s="87"/>
      <c r="F2" s="87"/>
      <c r="AF2" s="13" t="s">
        <v>41</v>
      </c>
      <c r="AG2" s="13"/>
      <c r="AH2" s="73" t="str">
        <f>_xlfn.XLOOKUP(AJ2,Technique!$B$42:$B$53,Technique!$A$42:$A$53,0)</f>
        <v>avril</v>
      </c>
      <c r="AJ2" s="89">
        <v>4</v>
      </c>
      <c r="AK2" s="89"/>
    </row>
    <row r="3" spans="1:54" ht="26.5" thickTop="1" x14ac:dyDescent="0.6">
      <c r="A3" s="139" t="str">
        <f>"Échéances clients du mois de "&amp;$AH$2&amp;" "&amp;'⚙️Paramètres cabinet'!C9</f>
        <v>Échéances clients du mois de avril 2025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74"/>
    </row>
    <row r="5" spans="1:54" s="78" customFormat="1" ht="70.5" customHeight="1" x14ac:dyDescent="0.35">
      <c r="B5" s="140" t="s">
        <v>39</v>
      </c>
      <c r="C5" s="140"/>
      <c r="D5" s="140"/>
      <c r="E5" s="140"/>
      <c r="F5" s="140"/>
      <c r="G5" s="68"/>
      <c r="H5" s="141" t="s">
        <v>59</v>
      </c>
      <c r="I5" s="141"/>
      <c r="J5" s="141"/>
      <c r="K5" s="68"/>
      <c r="L5" s="142" t="s">
        <v>60</v>
      </c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68"/>
      <c r="AC5" s="65" t="s">
        <v>2</v>
      </c>
      <c r="AD5" s="68"/>
      <c r="AE5" s="77"/>
      <c r="AF5" s="90" t="s">
        <v>85</v>
      </c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</row>
    <row r="6" spans="1:54" s="78" customFormat="1" ht="29.15" customHeight="1" x14ac:dyDescent="0.35">
      <c r="B6" s="59"/>
      <c r="C6" s="59"/>
      <c r="D6" s="59"/>
      <c r="E6" s="59"/>
      <c r="F6" s="59"/>
      <c r="G6" s="68"/>
      <c r="H6" s="59"/>
      <c r="I6" s="59"/>
      <c r="J6" s="59"/>
      <c r="K6" s="68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68"/>
      <c r="AC6" s="66"/>
      <c r="AD6" s="68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</row>
    <row r="7" spans="1:54" s="13" customFormat="1" ht="48" x14ac:dyDescent="0.3">
      <c r="B7" s="80" t="s">
        <v>81</v>
      </c>
      <c r="C7" s="80" t="s">
        <v>42</v>
      </c>
      <c r="D7" s="80" t="s">
        <v>6</v>
      </c>
      <c r="E7" s="80" t="s">
        <v>4</v>
      </c>
      <c r="F7" s="81" t="s">
        <v>7</v>
      </c>
      <c r="G7" s="21" t="s">
        <v>122</v>
      </c>
      <c r="H7" s="69" t="s">
        <v>40</v>
      </c>
      <c r="I7" s="69" t="s">
        <v>119</v>
      </c>
      <c r="J7" s="69" t="s">
        <v>118</v>
      </c>
      <c r="K7" s="21" t="s">
        <v>123</v>
      </c>
      <c r="L7" s="70" t="s">
        <v>58</v>
      </c>
      <c r="M7" s="70" t="s">
        <v>138</v>
      </c>
      <c r="N7" s="70" t="s">
        <v>61</v>
      </c>
      <c r="O7" s="70" t="s">
        <v>163</v>
      </c>
      <c r="P7" s="70" t="s">
        <v>162</v>
      </c>
      <c r="Q7" s="70" t="s">
        <v>64</v>
      </c>
      <c r="R7" s="70" t="s">
        <v>65</v>
      </c>
      <c r="S7" s="70" t="s">
        <v>71</v>
      </c>
      <c r="T7" s="70" t="s">
        <v>72</v>
      </c>
      <c r="U7" s="70" t="s">
        <v>140</v>
      </c>
      <c r="V7" s="70" t="s">
        <v>66</v>
      </c>
      <c r="W7" s="70" t="s">
        <v>67</v>
      </c>
      <c r="X7" s="70" t="s">
        <v>129</v>
      </c>
      <c r="Y7" s="70" t="s">
        <v>128</v>
      </c>
      <c r="Z7" s="70" t="s">
        <v>131</v>
      </c>
      <c r="AA7" s="70" t="s">
        <v>137</v>
      </c>
      <c r="AB7" s="21" t="s">
        <v>124</v>
      </c>
      <c r="AC7" s="67" t="s">
        <v>9</v>
      </c>
      <c r="AD7" s="21"/>
      <c r="AE7" s="82"/>
      <c r="AF7" s="83" t="s">
        <v>40</v>
      </c>
      <c r="AG7" s="83" t="s">
        <v>133</v>
      </c>
      <c r="AH7" s="83" t="s">
        <v>44</v>
      </c>
      <c r="AI7" s="21"/>
      <c r="AJ7" s="83" t="s">
        <v>58</v>
      </c>
      <c r="AK7" s="83" t="s">
        <v>138</v>
      </c>
      <c r="AL7" s="83" t="s">
        <v>61</v>
      </c>
      <c r="AM7" s="83" t="s">
        <v>161</v>
      </c>
      <c r="AN7" s="83" t="s">
        <v>162</v>
      </c>
      <c r="AO7" s="83" t="s">
        <v>64</v>
      </c>
      <c r="AP7" s="83" t="s">
        <v>65</v>
      </c>
      <c r="AQ7" s="83" t="s">
        <v>71</v>
      </c>
      <c r="AR7" s="83" t="s">
        <v>72</v>
      </c>
      <c r="AS7" s="83">
        <v>2561</v>
      </c>
      <c r="AT7" s="83" t="s">
        <v>66</v>
      </c>
      <c r="AU7" s="83" t="s">
        <v>67</v>
      </c>
      <c r="AV7" s="83" t="s">
        <v>129</v>
      </c>
      <c r="AW7" s="83" t="s">
        <v>128</v>
      </c>
      <c r="AX7" s="83" t="s">
        <v>131</v>
      </c>
      <c r="AY7" s="83" t="s">
        <v>69</v>
      </c>
      <c r="AZ7" s="83" t="s">
        <v>136</v>
      </c>
      <c r="BB7" s="83" t="s">
        <v>9</v>
      </c>
    </row>
    <row r="8" spans="1:54" s="71" customFormat="1" x14ac:dyDescent="0.3">
      <c r="B8" s="42" t="str">
        <f>IF(ISBLANK('ℹ️Informations clients'!B8),"",'ℹ️Informations clients'!B8)</f>
        <v>CLT/7</v>
      </c>
      <c r="C8" s="42" t="str">
        <f>IF(ISBLANK('ℹ️Informations clients'!C8),"",'ℹ️Informations clients'!C8)</f>
        <v>Client ligne 7</v>
      </c>
      <c r="D8" s="42" t="str">
        <f>IF(ISBLANK('ℹ️Informations clients'!D8),"",'ℹ️Informations clients'!D8)</f>
        <v>SARL</v>
      </c>
      <c r="E8" s="42" t="str">
        <f>IF(ISBLANK('ℹ️Informations clients'!F8),"",'ℹ️Informations clients'!F8)</f>
        <v>Coll 2</v>
      </c>
      <c r="F8" s="44">
        <f>IF(ISBLANK('ℹ️Informations clients'!H8),"",'ℹ️Informations clients'!H8)</f>
        <v>45991</v>
      </c>
      <c r="H8" s="118"/>
      <c r="I8" s="118"/>
      <c r="J8" s="118"/>
      <c r="K8" s="119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9"/>
      <c r="AC8" s="118"/>
      <c r="AE8" s="84"/>
      <c r="AF8" s="71">
        <f>+IF(ISBLANK('ℹ️Informations clients'!J8),0,
IF($AJ$2=MONTH('ℹ️Informations clients'!M8),1,0))</f>
        <v>0</v>
      </c>
      <c r="AG8" s="71">
        <f>AF8</f>
        <v>0</v>
      </c>
      <c r="AH8" s="71">
        <f>IFERROR(IF(ISBLANK('ℹ️Informations clients'!M8),0,IF($AJ$2=MONTH('ℹ️Informations clients'!M8),1,0)),0)</f>
        <v>0</v>
      </c>
      <c r="AJ8" s="6">
        <f>IF(OR(ISBLANK(F8),F8=""),0,
IF('ℹ️Informations clients'!R8=Technique!$F$72,1,
IF('ℹ️Informations clients'!R8=Technique!$E$72,IF(_xlfn.XLOOKUP($AJ$2,Technique!$A$76:$A$87,Technique!$E$76:$E$87)=1,1,0),
IF('ℹ️Informations clients'!R8=Technique!D$72,IF(OR(_xlfn.XLOOKUP(MONTH(mai[[#This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1</v>
      </c>
      <c r="AK8" s="71">
        <f>+IF(ISBLANK('ℹ️Informations clients'!S8),0,1)</f>
        <v>1</v>
      </c>
      <c r="AL8" s="71">
        <f>IF(OR(ISBLANK(F8),F8=""),0,IF(
IF('ℹ️Informations clients'!T8="x",IF(MONTH(F8)=12,5,MONTH(EDATE(F8,3))),0)=$AJ$2,1,0))</f>
        <v>0</v>
      </c>
      <c r="AM8" s="71">
        <f>IF(OR(ISBLANK(F8),F8=""),0,
IF('ℹ️Informations clients'!V8="x",_xlfn.XLOOKUP($AJ$2,Technique!$B$15:$B$26,Technique!$C$15:$C$26),0))</f>
        <v>0</v>
      </c>
      <c r="AN8" s="71">
        <f>IF(OR(ISBLANK(F8),F8=""),0,
IF('ℹ️Informations clients'!W8="x",IF(MONTH('ℹ️Informations clients'!X8)=$AJ$2,1,0),0))</f>
        <v>0</v>
      </c>
      <c r="AO8" s="71">
        <f>+IF(ISBLANK('ℹ️Informations clients'!Z8),0,
IF($AJ$2=5,1,0))</f>
        <v>0</v>
      </c>
      <c r="AP8" s="71">
        <f>+IF(ISBLANK('ℹ️Informations clients'!Z8),0,
IF(OR($AJ$2=6,$AJ$2=9),1,0))</f>
        <v>0</v>
      </c>
      <c r="AQ8" s="71">
        <f>IF(ISBLANK('ℹ️Informations clients'!AA8),0,
IF($AJ$2=6,1,0))</f>
        <v>0</v>
      </c>
      <c r="AR8" s="71">
        <f>IF(ISBLANK('ℹ️Informations clients'!AA8),0,
IF($AJ$2=12,1,0))</f>
        <v>0</v>
      </c>
      <c r="AS8" s="71">
        <f>+IF(ISBLANK('ℹ️Informations clients'!O8),0,IF($AJ$2=2,1,0))</f>
        <v>0</v>
      </c>
      <c r="AT8" s="71">
        <f>+IF(ISBLANK('ℹ️Informations clients'!P8),0,1)</f>
        <v>1</v>
      </c>
      <c r="AU8" s="71">
        <f>IF(ISBLANK('ℹ️Informations clients'!P8),0,
IF($AJ$2=2,1,0))</f>
        <v>0</v>
      </c>
      <c r="AV8" s="71">
        <f>+IF(ISBLANK('ℹ️Informations clients'!AB8),0,IF($AJ$2=2,1,0))</f>
        <v>0</v>
      </c>
      <c r="AW8" s="71">
        <f>+IF(ISBLANK('ℹ️Informations clients'!AC8),0,IF('ℹ️Informations clients'!AC8="Mensuel",1,IF(AND('ℹ️Informations clients'!AC8="Annuel",$AJ$2=10),1,0)))</f>
        <v>1</v>
      </c>
      <c r="AX8" s="71">
        <f>+IF(ISBLANK('ℹ️Informations clients'!AD8),0,IF($AJ$2=6,1,0))</f>
        <v>0</v>
      </c>
      <c r="AY8" s="71">
        <f>+IF(ISBLANK('ℹ️Informations clients'!#REF!),0,IF($AJ$2=5,1,0))</f>
        <v>0</v>
      </c>
      <c r="AZ8" s="71">
        <f>+IF(ISBLANK('ℹ️Informations clients'!AE8),0,IF($AJ$2=1,1,0))</f>
        <v>0</v>
      </c>
      <c r="BB8" s="71">
        <f>+IF(ISBLANK('ℹ️Informations clients'!AG8),0,
IF($AJ$2=5,1,0))</f>
        <v>0</v>
      </c>
    </row>
    <row r="9" spans="1:54" s="71" customFormat="1" x14ac:dyDescent="0.3">
      <c r="B9" s="42" t="str">
        <f>IF(ISBLANK('ℹ️Informations clients'!B9),"",'ℹ️Informations clients'!B9)</f>
        <v>CLT/8</v>
      </c>
      <c r="C9" s="42" t="str">
        <f>IF(ISBLANK('ℹ️Informations clients'!C9),"",'ℹ️Informations clients'!C9)</f>
        <v>Client ligne 8</v>
      </c>
      <c r="D9" s="42" t="str">
        <f>IF(ISBLANK('ℹ️Informations clients'!D9),"",'ℹ️Informations clients'!D9)</f>
        <v>SAS</v>
      </c>
      <c r="E9" s="42" t="str">
        <f>IF(ISBLANK('ℹ️Informations clients'!F9),"",'ℹ️Informations clients'!F9)</f>
        <v>Coll 2</v>
      </c>
      <c r="F9" s="44">
        <f>IF(ISBLANK('ℹ️Informations clients'!H9),"",'ℹ️Informations clients'!H9)</f>
        <v>45808</v>
      </c>
      <c r="H9" s="118"/>
      <c r="I9" s="118"/>
      <c r="J9" s="118"/>
      <c r="K9" s="119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9"/>
      <c r="AC9" s="118"/>
      <c r="AE9" s="84"/>
      <c r="AF9" s="71">
        <f>+IF(ISBLANK('ℹ️Informations clients'!J9),0,
IF($AJ$2=MONTH('ℹ️Informations clients'!M9),1,0))</f>
        <v>0</v>
      </c>
      <c r="AG9" s="71">
        <f t="shared" ref="AG9:AG33" si="0">AF9</f>
        <v>0</v>
      </c>
      <c r="AH9" s="71">
        <f>IFERROR(IF(ISBLANK('ℹ️Informations clients'!M9),0,IF($AJ$2=MONTH('ℹ️Informations clients'!M9),1,0)),0)</f>
        <v>0</v>
      </c>
      <c r="AJ9" s="6">
        <f>IF(OR(ISBLANK(F9),F9=""),0,
IF('ℹ️Informations clients'!R9=Technique!$F$72,1,
IF('ℹ️Informations clients'!R9=Technique!$E$72,IF(_xlfn.XLOOKUP($AJ$2,Technique!$A$76:$A$87,Technique!$E$76:$E$87)=1,1,0),
IF('ℹ️Informations clients'!R9=Technique!D$72,IF(OR(_xlfn.XLOOKUP(MONTH(mai[[#This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9" s="71">
        <f>+IF(ISBLANK('ℹ️Informations clients'!S9),0,1)</f>
        <v>0</v>
      </c>
      <c r="AL9" s="71">
        <f>IF(OR(ISBLANK(F9),F9=""),0,IF(
IF('ℹ️Informations clients'!T9="x",IF(MONTH(F9)=12,5,MONTH(EDATE(F9,3))),0)=$AJ$2,1,0))</f>
        <v>0</v>
      </c>
      <c r="AM9" s="71">
        <f>IF(OR(ISBLANK(F9),F9=""),0,
IF('ℹ️Informations clients'!V9="x",_xlfn.XLOOKUP($AJ$2,Technique!$B$15:$B$26,Technique!$C$15:$C$26),0))</f>
        <v>0</v>
      </c>
      <c r="AN9" s="71">
        <f>IF(OR(ISBLANK(F9),F9=""),0,
IF('ℹ️Informations clients'!W9="x",IF(MONTH('ℹ️Informations clients'!X9)=$AJ$2,1,0),0))</f>
        <v>0</v>
      </c>
      <c r="AO9" s="71">
        <f>+IF(ISBLANK('ℹ️Informations clients'!Z9),0,
IF($AJ$2=5,1,0))</f>
        <v>0</v>
      </c>
      <c r="AP9" s="71">
        <f>+IF(ISBLANK('ℹ️Informations clients'!Z9),0,
IF(OR($AJ$2=6,$AJ$2=9),1,0))</f>
        <v>0</v>
      </c>
      <c r="AQ9" s="71">
        <f>IF(ISBLANK('ℹ️Informations clients'!AA9),0,
IF($AJ$2=6,1,0))</f>
        <v>0</v>
      </c>
      <c r="AR9" s="71">
        <f>IF(ISBLANK('ℹ️Informations clients'!AA9),0,
IF($AJ$2=12,1,0))</f>
        <v>0</v>
      </c>
      <c r="AS9" s="71">
        <f>+IF(ISBLANK('ℹ️Informations clients'!O9),0,IF($AJ$2=2,1,0))</f>
        <v>0</v>
      </c>
      <c r="AT9" s="71">
        <f>+IF(ISBLANK('ℹ️Informations clients'!P9),0,1)</f>
        <v>0</v>
      </c>
      <c r="AU9" s="71">
        <f>IF(ISBLANK('ℹ️Informations clients'!P9),0,
IF($AJ$2=2,1,0))</f>
        <v>0</v>
      </c>
      <c r="AV9" s="71">
        <f>+IF(ISBLANK('ℹ️Informations clients'!AB9),0,IF($AJ$2=2,1,0))</f>
        <v>0</v>
      </c>
      <c r="AW9" s="71">
        <f>+IF(ISBLANK('ℹ️Informations clients'!AC9),0,IF('ℹ️Informations clients'!AC9="Mensuel",1,IF(AND('ℹ️Informations clients'!AC9="Annuel",$AJ$2=10),1,0)))</f>
        <v>0</v>
      </c>
      <c r="AX9" s="71">
        <f>+IF(ISBLANK('ℹ️Informations clients'!AD9),0,IF($AJ$2=6,1,0))</f>
        <v>0</v>
      </c>
      <c r="AY9" s="71">
        <f>+IF(ISBLANK('ℹ️Informations clients'!#REF!),0,IF($AJ$2=5,1,0))</f>
        <v>0</v>
      </c>
      <c r="AZ9" s="71">
        <f>+IF(ISBLANK('ℹ️Informations clients'!AE9),0,IF($AJ$2=1,1,0))</f>
        <v>0</v>
      </c>
      <c r="BB9" s="71">
        <f>+IF(ISBLANK('ℹ️Informations clients'!AG9),0,
IF($AJ$2=5,1,0))</f>
        <v>0</v>
      </c>
    </row>
    <row r="10" spans="1:54" s="71" customFormat="1" x14ac:dyDescent="0.3">
      <c r="B10" s="42" t="str">
        <f>IF(ISBLANK('ℹ️Informations clients'!B10),"",'ℹ️Informations clients'!B10)</f>
        <v>CLT/9</v>
      </c>
      <c r="C10" s="42" t="str">
        <f>IF(ISBLANK('ℹ️Informations clients'!C10),"",'ℹ️Informations clients'!C10)</f>
        <v>Client ligne 9</v>
      </c>
      <c r="D10" s="42" t="str">
        <f>IF(ISBLANK('ℹ️Informations clients'!D10),"",'ℹ️Informations clients'!D10)</f>
        <v>BNC</v>
      </c>
      <c r="E10" s="42" t="str">
        <f>IF(ISBLANK('ℹ️Informations clients'!F10),"",'ℹ️Informations clients'!F10)</f>
        <v>Coll 6</v>
      </c>
      <c r="F10" s="44">
        <f>IF(ISBLANK('ℹ️Informations clients'!H10),"",'ℹ️Informations clients'!H10)</f>
        <v>46022</v>
      </c>
      <c r="H10" s="118"/>
      <c r="I10" s="118"/>
      <c r="J10" s="118"/>
      <c r="K10" s="119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9"/>
      <c r="AC10" s="118"/>
      <c r="AE10" s="84"/>
      <c r="AF10" s="71">
        <f>+IF(ISBLANK('ℹ️Informations clients'!J10),0,
IF($AJ$2=MONTH('ℹ️Informations clients'!M10),1,0))</f>
        <v>0</v>
      </c>
      <c r="AG10" s="71">
        <f t="shared" si="0"/>
        <v>0</v>
      </c>
      <c r="AH10" s="71">
        <f>IFERROR(IF(ISBLANK('ℹ️Informations clients'!M10),0,IF($AJ$2=MONTH('ℹ️Informations clients'!M10),1,0)),0)</f>
        <v>0</v>
      </c>
      <c r="AJ10" s="6">
        <f>IF(OR(ISBLANK(F10),F10=""),0,
IF('ℹ️Informations clients'!R10=Technique!$F$72,1,
IF('ℹ️Informations clients'!R10=Technique!$E$72,IF(_xlfn.XLOOKUP($AJ$2,Technique!$A$76:$A$87,Technique!$E$76:$E$87)=1,1,0),
IF('ℹ️Informations clients'!R10=Technique!D$72,IF(OR(_xlfn.XLOOKUP(MONTH(mai[[#This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0" s="71">
        <f>+IF(ISBLANK('ℹ️Informations clients'!S10),0,1)</f>
        <v>1</v>
      </c>
      <c r="AL10" s="71">
        <f>IF(OR(ISBLANK(F10),F10=""),0,IF(
IF('ℹ️Informations clients'!T10="x",IF(MONTH(F10)=12,5,MONTH(EDATE(F10,3))),0)=$AJ$2,1,0))</f>
        <v>0</v>
      </c>
      <c r="AM10" s="71">
        <f>IF(OR(ISBLANK(F10),F10=""),0,
IF('ℹ️Informations clients'!V10="x",_xlfn.XLOOKUP($AJ$2,Technique!$B$15:$B$26,Technique!$C$15:$C$26),0))</f>
        <v>0</v>
      </c>
      <c r="AN10" s="71">
        <f>IF(OR(ISBLANK(F10),F10=""),0,
IF('ℹ️Informations clients'!W10="x",IF(MONTH('ℹ️Informations clients'!X10)=$AJ$2,1,0),0))</f>
        <v>0</v>
      </c>
      <c r="AO10" s="71">
        <f>+IF(ISBLANK('ℹ️Informations clients'!Z10),0,
IF($AJ$2=5,1,0))</f>
        <v>0</v>
      </c>
      <c r="AP10" s="71">
        <f>+IF(ISBLANK('ℹ️Informations clients'!Z10),0,
IF(OR($AJ$2=6,$AJ$2=9),1,0))</f>
        <v>0</v>
      </c>
      <c r="AQ10" s="71">
        <f>IF(ISBLANK('ℹ️Informations clients'!AA10),0,
IF($AJ$2=6,1,0))</f>
        <v>0</v>
      </c>
      <c r="AR10" s="71">
        <f>IF(ISBLANK('ℹ️Informations clients'!AA10),0,
IF($AJ$2=12,1,0))</f>
        <v>0</v>
      </c>
      <c r="AS10" s="71">
        <f>+IF(ISBLANK('ℹ️Informations clients'!O10),0,IF($AJ$2=2,1,0))</f>
        <v>0</v>
      </c>
      <c r="AT10" s="71">
        <f>+IF(ISBLANK('ℹ️Informations clients'!P10),0,1)</f>
        <v>0</v>
      </c>
      <c r="AU10" s="71">
        <f>IF(ISBLANK('ℹ️Informations clients'!P10),0,
IF($AJ$2=2,1,0))</f>
        <v>0</v>
      </c>
      <c r="AV10" s="71">
        <f>+IF(ISBLANK('ℹ️Informations clients'!AB10),0,IF($AJ$2=2,1,0))</f>
        <v>0</v>
      </c>
      <c r="AW10" s="71">
        <f>+IF(ISBLANK('ℹ️Informations clients'!AC10),0,IF('ℹ️Informations clients'!AC10="Mensuel",1,IF(AND('ℹ️Informations clients'!AC10="Annuel",$AJ$2=10),1,0)))</f>
        <v>0</v>
      </c>
      <c r="AX10" s="71">
        <f>+IF(ISBLANK('ℹ️Informations clients'!AD10),0,IF($AJ$2=6,1,0))</f>
        <v>0</v>
      </c>
      <c r="AY10" s="71">
        <f>+IF(ISBLANK('ℹ️Informations clients'!#REF!),0,IF($AJ$2=5,1,0))</f>
        <v>0</v>
      </c>
      <c r="AZ10" s="71">
        <f>+IF(ISBLANK('ℹ️Informations clients'!AE10),0,IF($AJ$2=1,1,0))</f>
        <v>0</v>
      </c>
      <c r="BB10" s="71">
        <f>+IF(ISBLANK('ℹ️Informations clients'!AG10),0,
IF($AJ$2=5,1,0))</f>
        <v>0</v>
      </c>
    </row>
    <row r="11" spans="1:54" s="71" customFormat="1" x14ac:dyDescent="0.3">
      <c r="B11" s="42" t="str">
        <f>IF(ISBLANK('ℹ️Informations clients'!B11),"",'ℹ️Informations clients'!B11)</f>
        <v/>
      </c>
      <c r="C11" s="42" t="str">
        <f>IF(ISBLANK('ℹ️Informations clients'!C11),"",'ℹ️Informations clients'!C11)</f>
        <v/>
      </c>
      <c r="D11" s="42" t="str">
        <f>IF(ISBLANK('ℹ️Informations clients'!D11),"",'ℹ️Informations clients'!D11)</f>
        <v/>
      </c>
      <c r="E11" s="42" t="str">
        <f>IF(ISBLANK('ℹ️Informations clients'!F11),"",'ℹ️Informations clients'!F11)</f>
        <v/>
      </c>
      <c r="F11" s="44" t="str">
        <f>IF(ISBLANK('ℹ️Informations clients'!H11),"",'ℹ️Informations clients'!H11)</f>
        <v/>
      </c>
      <c r="H11" s="118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9"/>
      <c r="AC11" s="118"/>
      <c r="AE11" s="84"/>
      <c r="AF11" s="71">
        <f>+IF(ISBLANK('ℹ️Informations clients'!J11),0,
IF($AJ$2=MONTH('ℹ️Informations clients'!M11),1,0))</f>
        <v>0</v>
      </c>
      <c r="AG11" s="71">
        <f t="shared" si="0"/>
        <v>0</v>
      </c>
      <c r="AH11" s="71">
        <f>IFERROR(IF(ISBLANK('ℹ️Informations clients'!M11),0,IF($AJ$2=MONTH('ℹ️Informations clients'!M11),1,0)),0)</f>
        <v>0</v>
      </c>
      <c r="AJ11" s="6">
        <f>IF(OR(ISBLANK(F11),F11=""),0,
IF('ℹ️Informations clients'!R11=Technique!$F$72,1,
IF('ℹ️Informations clients'!R11=Technique!$E$72,IF(_xlfn.XLOOKUP($AJ$2,Technique!$A$76:$A$87,Technique!$E$76:$E$87)=1,1,0),
IF('ℹ️Informations clients'!R11=Technique!D$72,IF(OR(_xlfn.XLOOKUP(MONTH(mai[[#This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1" s="71">
        <f>+IF(ISBLANK('ℹ️Informations clients'!S11),0,1)</f>
        <v>0</v>
      </c>
      <c r="AL11" s="71">
        <f>IF(OR(ISBLANK(F11),F11=""),0,IF(
IF('ℹ️Informations clients'!T11="x",IF(MONTH(F11)=12,5,MONTH(EDATE(F11,3))),0)=$AJ$2,1,0))</f>
        <v>0</v>
      </c>
      <c r="AM11" s="71">
        <f>IF(OR(ISBLANK(F11),F11=""),0,
IF('ℹ️Informations clients'!V11="x",_xlfn.XLOOKUP($AJ$2,Technique!$B$15:$B$26,Technique!$C$15:$C$26),0))</f>
        <v>0</v>
      </c>
      <c r="AN11" s="71">
        <f>IF(OR(ISBLANK(F11),F11=""),0,
IF('ℹ️Informations clients'!W11="x",IF(MONTH('ℹ️Informations clients'!X11)=$AJ$2,1,0),0))</f>
        <v>0</v>
      </c>
      <c r="AO11" s="71">
        <f>+IF(ISBLANK('ℹ️Informations clients'!Z11),0,
IF($AJ$2=5,1,0))</f>
        <v>0</v>
      </c>
      <c r="AP11" s="71">
        <f>+IF(ISBLANK('ℹ️Informations clients'!Z11),0,
IF(OR($AJ$2=6,$AJ$2=9),1,0))</f>
        <v>0</v>
      </c>
      <c r="AQ11" s="71">
        <f>IF(ISBLANK('ℹ️Informations clients'!AA11),0,
IF($AJ$2=6,1,0))</f>
        <v>0</v>
      </c>
      <c r="AR11" s="71">
        <f>IF(ISBLANK('ℹ️Informations clients'!AA11),0,
IF($AJ$2=12,1,0))</f>
        <v>0</v>
      </c>
      <c r="AS11" s="71">
        <f>+IF(ISBLANK('ℹ️Informations clients'!O11),0,IF($AJ$2=2,1,0))</f>
        <v>0</v>
      </c>
      <c r="AT11" s="71">
        <f>+IF(ISBLANK('ℹ️Informations clients'!P11),0,1)</f>
        <v>0</v>
      </c>
      <c r="AU11" s="71">
        <f>IF(ISBLANK('ℹ️Informations clients'!P11),0,
IF($AJ$2=2,1,0))</f>
        <v>0</v>
      </c>
      <c r="AV11" s="71">
        <f>+IF(ISBLANK('ℹ️Informations clients'!AB11),0,IF($AJ$2=2,1,0))</f>
        <v>0</v>
      </c>
      <c r="AW11" s="71">
        <f>+IF(ISBLANK('ℹ️Informations clients'!AC11),0,IF('ℹ️Informations clients'!AC11="Mensuel",1,IF(AND('ℹ️Informations clients'!AC11="Annuel",$AJ$2=10),1,0)))</f>
        <v>0</v>
      </c>
      <c r="AX11" s="71">
        <f>+IF(ISBLANK('ℹ️Informations clients'!AD11),0,IF($AJ$2=6,1,0))</f>
        <v>0</v>
      </c>
      <c r="AY11" s="71">
        <f>+IF(ISBLANK('ℹ️Informations clients'!#REF!),0,IF($AJ$2=5,1,0))</f>
        <v>0</v>
      </c>
      <c r="AZ11" s="71">
        <f>+IF(ISBLANK('ℹ️Informations clients'!AE11),0,IF($AJ$2=1,1,0))</f>
        <v>0</v>
      </c>
      <c r="BB11" s="71">
        <f>+IF(ISBLANK('ℹ️Informations clients'!AG11),0,
IF($AJ$2=5,1,0))</f>
        <v>0</v>
      </c>
    </row>
    <row r="12" spans="1:54" s="71" customFormat="1" x14ac:dyDescent="0.3">
      <c r="B12" s="42" t="str">
        <f>IF(ISBLANK('ℹ️Informations clients'!B12),"",'ℹ️Informations clients'!B12)</f>
        <v/>
      </c>
      <c r="C12" s="42" t="str">
        <f>IF(ISBLANK('ℹ️Informations clients'!C12),"",'ℹ️Informations clients'!C12)</f>
        <v/>
      </c>
      <c r="D12" s="42" t="str">
        <f>IF(ISBLANK('ℹ️Informations clients'!D12),"",'ℹ️Informations clients'!D12)</f>
        <v/>
      </c>
      <c r="E12" s="42" t="str">
        <f>IF(ISBLANK('ℹ️Informations clients'!F12),"",'ℹ️Informations clients'!F12)</f>
        <v/>
      </c>
      <c r="F12" s="44" t="str">
        <f>IF(ISBLANK('ℹ️Informations clients'!H12),"",'ℹ️Informations clients'!H12)</f>
        <v/>
      </c>
      <c r="H12" s="118"/>
      <c r="I12" s="118"/>
      <c r="J12" s="118"/>
      <c r="K12" s="119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18"/>
      <c r="AE12" s="84"/>
      <c r="AF12" s="71">
        <f>+IF(ISBLANK('ℹ️Informations clients'!J12),0,
IF($AJ$2=MONTH('ℹ️Informations clients'!M12),1,0))</f>
        <v>0</v>
      </c>
      <c r="AG12" s="71">
        <f t="shared" si="0"/>
        <v>0</v>
      </c>
      <c r="AH12" s="71">
        <f>IFERROR(IF(ISBLANK('ℹ️Informations clients'!M12),0,IF($AJ$2=MONTH('ℹ️Informations clients'!M12),1,0)),0)</f>
        <v>0</v>
      </c>
      <c r="AJ12" s="6">
        <f>IF(OR(ISBLANK(F12),F12=""),0,
IF('ℹ️Informations clients'!R12=Technique!$F$72,1,
IF('ℹ️Informations clients'!R12=Technique!$E$72,IF(_xlfn.XLOOKUP($AJ$2,Technique!$A$76:$A$87,Technique!$E$76:$E$87)=1,1,0),
IF('ℹ️Informations clients'!R12=Technique!D$72,IF(OR(_xlfn.XLOOKUP(MONTH(mai[[#This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2" s="71">
        <f>+IF(ISBLANK('ℹ️Informations clients'!S12),0,1)</f>
        <v>0</v>
      </c>
      <c r="AL12" s="71">
        <f>IF(OR(ISBLANK(F12),F12=""),0,IF(
IF('ℹ️Informations clients'!T12="x",IF(MONTH(F12)=12,5,MONTH(EDATE(F12,3))),0)=$AJ$2,1,0))</f>
        <v>0</v>
      </c>
      <c r="AM12" s="71">
        <f>IF(OR(ISBLANK(F12),F12=""),0,
IF('ℹ️Informations clients'!V12="x",_xlfn.XLOOKUP($AJ$2,Technique!$B$15:$B$26,Technique!$C$15:$C$26),0))</f>
        <v>0</v>
      </c>
      <c r="AN12" s="71">
        <f>IF(OR(ISBLANK(F12),F12=""),0,
IF('ℹ️Informations clients'!W12="x",IF(MONTH('ℹ️Informations clients'!X12)=$AJ$2,1,0),0))</f>
        <v>0</v>
      </c>
      <c r="AO12" s="71">
        <f>+IF(ISBLANK('ℹ️Informations clients'!Z12),0,
IF($AJ$2=5,1,0))</f>
        <v>0</v>
      </c>
      <c r="AP12" s="71">
        <f>+IF(ISBLANK('ℹ️Informations clients'!Z12),0,
IF(OR($AJ$2=6,$AJ$2=9),1,0))</f>
        <v>0</v>
      </c>
      <c r="AQ12" s="71">
        <f>IF(ISBLANK('ℹ️Informations clients'!AA12),0,
IF($AJ$2=6,1,0))</f>
        <v>0</v>
      </c>
      <c r="AR12" s="71">
        <f>IF(ISBLANK('ℹ️Informations clients'!AA12),0,
IF($AJ$2=12,1,0))</f>
        <v>0</v>
      </c>
      <c r="AS12" s="71">
        <f>+IF(ISBLANK('ℹ️Informations clients'!O12),0,IF($AJ$2=2,1,0))</f>
        <v>0</v>
      </c>
      <c r="AT12" s="71">
        <f>+IF(ISBLANK('ℹ️Informations clients'!P12),0,1)</f>
        <v>0</v>
      </c>
      <c r="AU12" s="71">
        <f>IF(ISBLANK('ℹ️Informations clients'!P12),0,
IF($AJ$2=2,1,0))</f>
        <v>0</v>
      </c>
      <c r="AV12" s="71">
        <f>+IF(ISBLANK('ℹ️Informations clients'!AB12),0,IF($AJ$2=2,1,0))</f>
        <v>0</v>
      </c>
      <c r="AW12" s="71">
        <f>+IF(ISBLANK('ℹ️Informations clients'!AC12),0,IF('ℹ️Informations clients'!AC12="Mensuel",1,IF(AND('ℹ️Informations clients'!AC12="Annuel",$AJ$2=10),1,0)))</f>
        <v>0</v>
      </c>
      <c r="AX12" s="71">
        <f>+IF(ISBLANK('ℹ️Informations clients'!AD12),0,IF($AJ$2=6,1,0))</f>
        <v>0</v>
      </c>
      <c r="AY12" s="71">
        <f>+IF(ISBLANK('ℹ️Informations clients'!#REF!),0,IF($AJ$2=5,1,0))</f>
        <v>0</v>
      </c>
      <c r="AZ12" s="71">
        <f>+IF(ISBLANK('ℹ️Informations clients'!AE12),0,IF($AJ$2=1,1,0))</f>
        <v>0</v>
      </c>
      <c r="BB12" s="71">
        <f>+IF(ISBLANK('ℹ️Informations clients'!AG12),0,
IF($AJ$2=5,1,0))</f>
        <v>0</v>
      </c>
    </row>
    <row r="13" spans="1:54" s="71" customFormat="1" x14ac:dyDescent="0.3">
      <c r="B13" s="42" t="str">
        <f>IF(ISBLANK('ℹ️Informations clients'!B13),"",'ℹ️Informations clients'!B13)</f>
        <v/>
      </c>
      <c r="C13" s="42" t="str">
        <f>IF(ISBLANK('ℹ️Informations clients'!C13),"",'ℹ️Informations clients'!C13)</f>
        <v/>
      </c>
      <c r="D13" s="42" t="str">
        <f>IF(ISBLANK('ℹ️Informations clients'!D13),"",'ℹ️Informations clients'!D13)</f>
        <v/>
      </c>
      <c r="E13" s="42" t="str">
        <f>IF(ISBLANK('ℹ️Informations clients'!F13),"",'ℹ️Informations clients'!F13)</f>
        <v/>
      </c>
      <c r="F13" s="44" t="str">
        <f>IF(ISBLANK('ℹ️Informations clients'!H13),"",'ℹ️Informations clients'!H13)</f>
        <v/>
      </c>
      <c r="H13" s="118"/>
      <c r="I13" s="118"/>
      <c r="J13" s="118"/>
      <c r="K13" s="119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9"/>
      <c r="AC13" s="118"/>
      <c r="AE13" s="84"/>
      <c r="AF13" s="71">
        <f>+IF(ISBLANK('ℹ️Informations clients'!J13),0,
IF($AJ$2=MONTH('ℹ️Informations clients'!M13),1,0))</f>
        <v>0</v>
      </c>
      <c r="AG13" s="71">
        <f t="shared" si="0"/>
        <v>0</v>
      </c>
      <c r="AH13" s="71">
        <f>IFERROR(IF(ISBLANK('ℹ️Informations clients'!M13),0,IF($AJ$2=MONTH('ℹ️Informations clients'!M13),1,0)),0)</f>
        <v>0</v>
      </c>
      <c r="AJ13" s="6">
        <f>IF(OR(ISBLANK(F13),F13=""),0,
IF('ℹ️Informations clients'!R13=Technique!$F$72,1,
IF('ℹ️Informations clients'!R13=Technique!$E$72,IF(_xlfn.XLOOKUP($AJ$2,Technique!$A$76:$A$87,Technique!$E$76:$E$87)=1,1,0),
IF('ℹ️Informations clients'!R13=Technique!D$72,IF(OR(_xlfn.XLOOKUP(MONTH(mai[[#This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3" s="71">
        <f>+IF(ISBLANK('ℹ️Informations clients'!S13),0,1)</f>
        <v>0</v>
      </c>
      <c r="AL13" s="71">
        <f>IF(OR(ISBLANK(F13),F13=""),0,IF(
IF('ℹ️Informations clients'!T13="x",IF(MONTH(F13)=12,5,MONTH(EDATE(F13,3))),0)=$AJ$2,1,0))</f>
        <v>0</v>
      </c>
      <c r="AM13" s="71">
        <f>IF(OR(ISBLANK(F13),F13=""),0,
IF('ℹ️Informations clients'!V13="x",_xlfn.XLOOKUP($AJ$2,Technique!$B$15:$B$26,Technique!$C$15:$C$26),0))</f>
        <v>0</v>
      </c>
      <c r="AN13" s="71">
        <f>IF(OR(ISBLANK(F13),F13=""),0,
IF('ℹ️Informations clients'!W13="x",IF(MONTH('ℹ️Informations clients'!X13)=$AJ$2,1,0),0))</f>
        <v>0</v>
      </c>
      <c r="AO13" s="71">
        <f>+IF(ISBLANK('ℹ️Informations clients'!Z13),0,
IF($AJ$2=5,1,0))</f>
        <v>0</v>
      </c>
      <c r="AP13" s="71">
        <f>+IF(ISBLANK('ℹ️Informations clients'!Z13),0,
IF(OR($AJ$2=6,$AJ$2=9),1,0))</f>
        <v>0</v>
      </c>
      <c r="AQ13" s="71">
        <f>IF(ISBLANK('ℹ️Informations clients'!AA13),0,
IF($AJ$2=6,1,0))</f>
        <v>0</v>
      </c>
      <c r="AR13" s="71">
        <f>IF(ISBLANK('ℹ️Informations clients'!AA13),0,
IF($AJ$2=12,1,0))</f>
        <v>0</v>
      </c>
      <c r="AS13" s="71">
        <f>+IF(ISBLANK('ℹ️Informations clients'!O13),0,IF($AJ$2=2,1,0))</f>
        <v>0</v>
      </c>
      <c r="AT13" s="71">
        <f>+IF(ISBLANK('ℹ️Informations clients'!P13),0,1)</f>
        <v>0</v>
      </c>
      <c r="AU13" s="71">
        <f>IF(ISBLANK('ℹ️Informations clients'!P13),0,
IF($AJ$2=2,1,0))</f>
        <v>0</v>
      </c>
      <c r="AV13" s="71">
        <f>+IF(ISBLANK('ℹ️Informations clients'!AB13),0,IF($AJ$2=2,1,0))</f>
        <v>0</v>
      </c>
      <c r="AW13" s="71">
        <f>+IF(ISBLANK('ℹ️Informations clients'!AC13),0,IF('ℹ️Informations clients'!AC13="Mensuel",1,IF(AND('ℹ️Informations clients'!AC13="Annuel",$AJ$2=10),1,0)))</f>
        <v>0</v>
      </c>
      <c r="AX13" s="71">
        <f>+IF(ISBLANK('ℹ️Informations clients'!AD13),0,IF($AJ$2=6,1,0))</f>
        <v>0</v>
      </c>
      <c r="AY13" s="71">
        <f>+IF(ISBLANK('ℹ️Informations clients'!#REF!),0,IF($AJ$2=5,1,0))</f>
        <v>0</v>
      </c>
      <c r="AZ13" s="71">
        <f>+IF(ISBLANK('ℹ️Informations clients'!AE13),0,IF($AJ$2=1,1,0))</f>
        <v>0</v>
      </c>
      <c r="BB13" s="71">
        <f>+IF(ISBLANK('ℹ️Informations clients'!AG13),0,
IF($AJ$2=5,1,0))</f>
        <v>0</v>
      </c>
    </row>
    <row r="14" spans="1:54" s="71" customFormat="1" x14ac:dyDescent="0.3">
      <c r="B14" s="42" t="str">
        <f>IF(ISBLANK('ℹ️Informations clients'!B14),"",'ℹ️Informations clients'!B14)</f>
        <v/>
      </c>
      <c r="C14" s="42" t="str">
        <f>IF(ISBLANK('ℹ️Informations clients'!C14),"",'ℹ️Informations clients'!C14)</f>
        <v/>
      </c>
      <c r="D14" s="42" t="str">
        <f>IF(ISBLANK('ℹ️Informations clients'!D14),"",'ℹ️Informations clients'!D14)</f>
        <v/>
      </c>
      <c r="E14" s="42" t="str">
        <f>IF(ISBLANK('ℹ️Informations clients'!F14),"",'ℹ️Informations clients'!F14)</f>
        <v/>
      </c>
      <c r="F14" s="44" t="str">
        <f>IF(ISBLANK('ℹ️Informations clients'!H14),"",'ℹ️Informations clients'!H14)</f>
        <v/>
      </c>
      <c r="H14" s="118"/>
      <c r="I14" s="118"/>
      <c r="J14" s="118"/>
      <c r="K14" s="119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9"/>
      <c r="AC14" s="118"/>
      <c r="AE14" s="84"/>
      <c r="AF14" s="71">
        <f>+IF(ISBLANK('ℹ️Informations clients'!J14),0,
IF($AJ$2=MONTH('ℹ️Informations clients'!M14),1,0))</f>
        <v>0</v>
      </c>
      <c r="AG14" s="71">
        <f t="shared" si="0"/>
        <v>0</v>
      </c>
      <c r="AH14" s="71">
        <f>IFERROR(IF(ISBLANK('ℹ️Informations clients'!M14),0,IF($AJ$2=MONTH('ℹ️Informations clients'!M14),1,0)),0)</f>
        <v>0</v>
      </c>
      <c r="AJ14" s="6">
        <f>IF(OR(ISBLANK(F14),F14=""),0,
IF('ℹ️Informations clients'!R14=Technique!$F$72,1,
IF('ℹ️Informations clients'!R14=Technique!$E$72,IF(_xlfn.XLOOKUP($AJ$2,Technique!$A$76:$A$87,Technique!$E$76:$E$87)=1,1,0),
IF('ℹ️Informations clients'!R14=Technique!D$72,IF(OR(_xlfn.XLOOKUP(MONTH(mai[[#This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4" s="71">
        <f>+IF(ISBLANK('ℹ️Informations clients'!S14),0,1)</f>
        <v>0</v>
      </c>
      <c r="AL14" s="71">
        <f>IF(OR(ISBLANK(F14),F14=""),0,IF(
IF('ℹ️Informations clients'!T14="x",IF(MONTH(F14)=12,5,MONTH(EDATE(F14,3))),0)=$AJ$2,1,0))</f>
        <v>0</v>
      </c>
      <c r="AM14" s="71">
        <f>IF(OR(ISBLANK(F14),F14=""),0,
IF('ℹ️Informations clients'!V14="x",_xlfn.XLOOKUP($AJ$2,Technique!$B$15:$B$26,Technique!$C$15:$C$26),0))</f>
        <v>0</v>
      </c>
      <c r="AN14" s="71">
        <f>IF(OR(ISBLANK(F14),F14=""),0,
IF('ℹ️Informations clients'!W14="x",IF(MONTH('ℹ️Informations clients'!X14)=$AJ$2,1,0),0))</f>
        <v>0</v>
      </c>
      <c r="AO14" s="71">
        <f>+IF(ISBLANK('ℹ️Informations clients'!Z14),0,
IF($AJ$2=5,1,0))</f>
        <v>0</v>
      </c>
      <c r="AP14" s="71">
        <f>+IF(ISBLANK('ℹ️Informations clients'!Z14),0,
IF(OR($AJ$2=6,$AJ$2=9),1,0))</f>
        <v>0</v>
      </c>
      <c r="AQ14" s="71">
        <f>IF(ISBLANK('ℹ️Informations clients'!AA14),0,
IF($AJ$2=6,1,0))</f>
        <v>0</v>
      </c>
      <c r="AR14" s="71">
        <f>IF(ISBLANK('ℹ️Informations clients'!AA14),0,
IF($AJ$2=12,1,0))</f>
        <v>0</v>
      </c>
      <c r="AS14" s="71">
        <f>+IF(ISBLANK('ℹ️Informations clients'!O14),0,IF($AJ$2=2,1,0))</f>
        <v>0</v>
      </c>
      <c r="AT14" s="71">
        <f>+IF(ISBLANK('ℹ️Informations clients'!P14),0,1)</f>
        <v>0</v>
      </c>
      <c r="AU14" s="71">
        <f>IF(ISBLANK('ℹ️Informations clients'!P14),0,
IF($AJ$2=2,1,0))</f>
        <v>0</v>
      </c>
      <c r="AV14" s="71">
        <f>+IF(ISBLANK('ℹ️Informations clients'!AB14),0,IF($AJ$2=2,1,0))</f>
        <v>0</v>
      </c>
      <c r="AW14" s="71">
        <f>+IF(ISBLANK('ℹ️Informations clients'!AC14),0,IF('ℹ️Informations clients'!AC14="Mensuel",1,IF(AND('ℹ️Informations clients'!AC14="Annuel",$AJ$2=10),1,0)))</f>
        <v>0</v>
      </c>
      <c r="AX14" s="71">
        <f>+IF(ISBLANK('ℹ️Informations clients'!AD14),0,IF($AJ$2=6,1,0))</f>
        <v>0</v>
      </c>
      <c r="AY14" s="71">
        <f>+IF(ISBLANK('ℹ️Informations clients'!#REF!),0,IF($AJ$2=5,1,0))</f>
        <v>0</v>
      </c>
      <c r="AZ14" s="71">
        <f>+IF(ISBLANK('ℹ️Informations clients'!AE14),0,IF($AJ$2=1,1,0))</f>
        <v>0</v>
      </c>
      <c r="BB14" s="71">
        <f>+IF(ISBLANK('ℹ️Informations clients'!AG14),0,
IF($AJ$2=5,1,0))</f>
        <v>0</v>
      </c>
    </row>
    <row r="15" spans="1:54" s="71" customFormat="1" x14ac:dyDescent="0.3">
      <c r="B15" s="42" t="str">
        <f>IF(ISBLANK('ℹ️Informations clients'!B15),"",'ℹ️Informations clients'!B15)</f>
        <v/>
      </c>
      <c r="C15" s="42" t="str">
        <f>IF(ISBLANK('ℹ️Informations clients'!C15),"",'ℹ️Informations clients'!C15)</f>
        <v/>
      </c>
      <c r="D15" s="42" t="str">
        <f>IF(ISBLANK('ℹ️Informations clients'!D15),"",'ℹ️Informations clients'!D15)</f>
        <v/>
      </c>
      <c r="E15" s="42" t="str">
        <f>IF(ISBLANK('ℹ️Informations clients'!F15),"",'ℹ️Informations clients'!F15)</f>
        <v/>
      </c>
      <c r="F15" s="44" t="str">
        <f>IF(ISBLANK('ℹ️Informations clients'!H15),"",'ℹ️Informations clients'!H15)</f>
        <v/>
      </c>
      <c r="H15" s="118"/>
      <c r="I15" s="118"/>
      <c r="J15" s="118"/>
      <c r="K15" s="119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9"/>
      <c r="AC15" s="118"/>
      <c r="AE15" s="84"/>
      <c r="AF15" s="71">
        <f>+IF(ISBLANK('ℹ️Informations clients'!J15),0,
IF($AJ$2=MONTH('ℹ️Informations clients'!M15),1,0))</f>
        <v>0</v>
      </c>
      <c r="AG15" s="71">
        <f t="shared" si="0"/>
        <v>0</v>
      </c>
      <c r="AH15" s="71">
        <f>IFERROR(IF(ISBLANK('ℹ️Informations clients'!M15),0,IF($AJ$2=MONTH('ℹ️Informations clients'!M15),1,0)),0)</f>
        <v>0</v>
      </c>
      <c r="AJ15" s="6">
        <f>IF(OR(ISBLANK(F15),F15=""),0,
IF('ℹ️Informations clients'!R15=Technique!$F$72,1,
IF('ℹ️Informations clients'!R15=Technique!$E$72,IF(_xlfn.XLOOKUP($AJ$2,Technique!$A$76:$A$87,Technique!$E$76:$E$87)=1,1,0),
IF('ℹ️Informations clients'!R15=Technique!D$72,IF(OR(_xlfn.XLOOKUP(MONTH(mai[[#This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5" s="71">
        <f>+IF(ISBLANK('ℹ️Informations clients'!S15),0,1)</f>
        <v>0</v>
      </c>
      <c r="AL15" s="71">
        <f>IF(OR(ISBLANK(F15),F15=""),0,IF(
IF('ℹ️Informations clients'!T15="x",IF(MONTH(F15)=12,5,MONTH(EDATE(F15,3))),0)=$AJ$2,1,0))</f>
        <v>0</v>
      </c>
      <c r="AM15" s="71">
        <f>IF(OR(ISBLANK(F15),F15=""),0,
IF('ℹ️Informations clients'!V15="x",_xlfn.XLOOKUP($AJ$2,Technique!$B$15:$B$26,Technique!$C$15:$C$26),0))</f>
        <v>0</v>
      </c>
      <c r="AN15" s="71">
        <f>IF(OR(ISBLANK(F15),F15=""),0,
IF('ℹ️Informations clients'!W15="x",IF(MONTH('ℹ️Informations clients'!X15)=$AJ$2,1,0),0))</f>
        <v>0</v>
      </c>
      <c r="AO15" s="71">
        <f>+IF(ISBLANK('ℹ️Informations clients'!Z15),0,
IF($AJ$2=5,1,0))</f>
        <v>0</v>
      </c>
      <c r="AP15" s="71">
        <f>+IF(ISBLANK('ℹ️Informations clients'!Z15),0,
IF(OR($AJ$2=6,$AJ$2=9),1,0))</f>
        <v>0</v>
      </c>
      <c r="AQ15" s="71">
        <f>IF(ISBLANK('ℹ️Informations clients'!AA15),0,
IF($AJ$2=6,1,0))</f>
        <v>0</v>
      </c>
      <c r="AR15" s="71">
        <f>IF(ISBLANK('ℹ️Informations clients'!AA15),0,
IF($AJ$2=12,1,0))</f>
        <v>0</v>
      </c>
      <c r="AS15" s="71">
        <f>+IF(ISBLANK('ℹ️Informations clients'!O15),0,IF($AJ$2=2,1,0))</f>
        <v>0</v>
      </c>
      <c r="AT15" s="71">
        <f>+IF(ISBLANK('ℹ️Informations clients'!P15),0,1)</f>
        <v>0</v>
      </c>
      <c r="AU15" s="71">
        <f>IF(ISBLANK('ℹ️Informations clients'!P15),0,
IF($AJ$2=2,1,0))</f>
        <v>0</v>
      </c>
      <c r="AV15" s="71">
        <f>+IF(ISBLANK('ℹ️Informations clients'!AB15),0,IF($AJ$2=2,1,0))</f>
        <v>0</v>
      </c>
      <c r="AW15" s="71">
        <f>+IF(ISBLANK('ℹ️Informations clients'!AC15),0,IF('ℹ️Informations clients'!AC15="Mensuel",1,IF(AND('ℹ️Informations clients'!AC15="Annuel",$AJ$2=10),1,0)))</f>
        <v>0</v>
      </c>
      <c r="AX15" s="71">
        <f>+IF(ISBLANK('ℹ️Informations clients'!AD15),0,IF($AJ$2=6,1,0))</f>
        <v>0</v>
      </c>
      <c r="AY15" s="71">
        <f>+IF(ISBLANK('ℹ️Informations clients'!#REF!),0,IF($AJ$2=5,1,0))</f>
        <v>0</v>
      </c>
      <c r="AZ15" s="71">
        <f>+IF(ISBLANK('ℹ️Informations clients'!AE15),0,IF($AJ$2=1,1,0))</f>
        <v>0</v>
      </c>
      <c r="BB15" s="71">
        <f>+IF(ISBLANK('ℹ️Informations clients'!AG15),0,
IF($AJ$2=5,1,0))</f>
        <v>0</v>
      </c>
    </row>
    <row r="16" spans="1:54" s="71" customFormat="1" x14ac:dyDescent="0.3">
      <c r="B16" s="42" t="str">
        <f>IF(ISBLANK('ℹ️Informations clients'!B16),"",'ℹ️Informations clients'!B16)</f>
        <v/>
      </c>
      <c r="C16" s="42" t="str">
        <f>IF(ISBLANK('ℹ️Informations clients'!C16),"",'ℹ️Informations clients'!C16)</f>
        <v/>
      </c>
      <c r="D16" s="42" t="str">
        <f>IF(ISBLANK('ℹ️Informations clients'!D16),"",'ℹ️Informations clients'!D16)</f>
        <v/>
      </c>
      <c r="E16" s="42" t="str">
        <f>IF(ISBLANK('ℹ️Informations clients'!F16),"",'ℹ️Informations clients'!F16)</f>
        <v/>
      </c>
      <c r="F16" s="44" t="str">
        <f>IF(ISBLANK('ℹ️Informations clients'!H16),"",'ℹ️Informations clients'!H16)</f>
        <v/>
      </c>
      <c r="H16" s="118"/>
      <c r="I16" s="118"/>
      <c r="J16" s="118"/>
      <c r="K16" s="119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9"/>
      <c r="AC16" s="118"/>
      <c r="AE16" s="84"/>
      <c r="AF16" s="71">
        <f>+IF(ISBLANK('ℹ️Informations clients'!J16),0,
IF($AJ$2=MONTH('ℹ️Informations clients'!M16),1,0))</f>
        <v>0</v>
      </c>
      <c r="AG16" s="71">
        <f t="shared" si="0"/>
        <v>0</v>
      </c>
      <c r="AH16" s="71">
        <f>IFERROR(IF(ISBLANK('ℹ️Informations clients'!M16),0,IF($AJ$2=MONTH('ℹ️Informations clients'!M16),1,0)),0)</f>
        <v>0</v>
      </c>
      <c r="AJ16" s="6">
        <f>IF(OR(ISBLANK(F16),F16=""),0,
IF('ℹ️Informations clients'!R16=Technique!$F$72,1,
IF('ℹ️Informations clients'!R16=Technique!$E$72,IF(_xlfn.XLOOKUP($AJ$2,Technique!$A$76:$A$87,Technique!$E$76:$E$87)=1,1,0),
IF('ℹ️Informations clients'!R16=Technique!D$72,IF(OR(_xlfn.XLOOKUP(MONTH(mai[[#This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6" s="71">
        <f>+IF(ISBLANK('ℹ️Informations clients'!S16),0,1)</f>
        <v>0</v>
      </c>
      <c r="AL16" s="71">
        <f>IF(OR(ISBLANK(F16),F16=""),0,IF(
IF('ℹ️Informations clients'!T16="x",IF(MONTH(F16)=12,5,MONTH(EDATE(F16,3))),0)=$AJ$2,1,0))</f>
        <v>0</v>
      </c>
      <c r="AM16" s="71">
        <f>IF(OR(ISBLANK(F16),F16=""),0,
IF('ℹ️Informations clients'!V16="x",_xlfn.XLOOKUP($AJ$2,Technique!$B$15:$B$26,Technique!$C$15:$C$26),0))</f>
        <v>0</v>
      </c>
      <c r="AN16" s="71">
        <f>IF(OR(ISBLANK(F16),F16=""),0,
IF('ℹ️Informations clients'!W16="x",IF(MONTH('ℹ️Informations clients'!X16)=$AJ$2,1,0),0))</f>
        <v>0</v>
      </c>
      <c r="AO16" s="71">
        <f>+IF(ISBLANK('ℹ️Informations clients'!Z16),0,
IF($AJ$2=5,1,0))</f>
        <v>0</v>
      </c>
      <c r="AP16" s="71">
        <f>+IF(ISBLANK('ℹ️Informations clients'!Z16),0,
IF(OR($AJ$2=6,$AJ$2=9),1,0))</f>
        <v>0</v>
      </c>
      <c r="AQ16" s="71">
        <f>IF(ISBLANK('ℹ️Informations clients'!AA16),0,
IF($AJ$2=6,1,0))</f>
        <v>0</v>
      </c>
      <c r="AR16" s="71">
        <f>IF(ISBLANK('ℹ️Informations clients'!AA16),0,
IF($AJ$2=12,1,0))</f>
        <v>0</v>
      </c>
      <c r="AS16" s="71">
        <f>+IF(ISBLANK('ℹ️Informations clients'!O16),0,IF($AJ$2=2,1,0))</f>
        <v>0</v>
      </c>
      <c r="AT16" s="71">
        <f>+IF(ISBLANK('ℹ️Informations clients'!P16),0,1)</f>
        <v>0</v>
      </c>
      <c r="AU16" s="71">
        <f>IF(ISBLANK('ℹ️Informations clients'!P16),0,
IF($AJ$2=2,1,0))</f>
        <v>0</v>
      </c>
      <c r="AV16" s="71">
        <f>+IF(ISBLANK('ℹ️Informations clients'!AB16),0,IF($AJ$2=2,1,0))</f>
        <v>0</v>
      </c>
      <c r="AW16" s="71">
        <f>+IF(ISBLANK('ℹ️Informations clients'!AC16),0,IF('ℹ️Informations clients'!AC16="Mensuel",1,IF(AND('ℹ️Informations clients'!AC16="Annuel",$AJ$2=10),1,0)))</f>
        <v>0</v>
      </c>
      <c r="AX16" s="71">
        <f>+IF(ISBLANK('ℹ️Informations clients'!AD16),0,IF($AJ$2=6,1,0))</f>
        <v>0</v>
      </c>
      <c r="AY16" s="71">
        <f>+IF(ISBLANK('ℹ️Informations clients'!#REF!),0,IF($AJ$2=5,1,0))</f>
        <v>0</v>
      </c>
      <c r="AZ16" s="71">
        <f>+IF(ISBLANK('ℹ️Informations clients'!AE16),0,IF($AJ$2=1,1,0))</f>
        <v>0</v>
      </c>
      <c r="BB16" s="71">
        <f>+IF(ISBLANK('ℹ️Informations clients'!AG16),0,
IF($AJ$2=5,1,0))</f>
        <v>0</v>
      </c>
    </row>
    <row r="17" spans="2:54" s="71" customFormat="1" x14ac:dyDescent="0.3">
      <c r="B17" s="42" t="str">
        <f>IF(ISBLANK('ℹ️Informations clients'!B17),"",'ℹ️Informations clients'!B17)</f>
        <v/>
      </c>
      <c r="C17" s="42" t="str">
        <f>IF(ISBLANK('ℹ️Informations clients'!C17),"",'ℹ️Informations clients'!C17)</f>
        <v/>
      </c>
      <c r="D17" s="42" t="str">
        <f>IF(ISBLANK('ℹ️Informations clients'!D17),"",'ℹ️Informations clients'!D17)</f>
        <v/>
      </c>
      <c r="E17" s="42" t="str">
        <f>IF(ISBLANK('ℹ️Informations clients'!F17),"",'ℹ️Informations clients'!F17)</f>
        <v/>
      </c>
      <c r="F17" s="44" t="str">
        <f>IF(ISBLANK('ℹ️Informations clients'!H17),"",'ℹ️Informations clients'!H17)</f>
        <v/>
      </c>
      <c r="H17" s="118"/>
      <c r="I17" s="118"/>
      <c r="J17" s="118"/>
      <c r="K17" s="119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9"/>
      <c r="AC17" s="118"/>
      <c r="AE17" s="84"/>
      <c r="AF17" s="71">
        <f>+IF(ISBLANK('ℹ️Informations clients'!J17),0,
IF($AJ$2=MONTH('ℹ️Informations clients'!M17),1,0))</f>
        <v>0</v>
      </c>
      <c r="AG17" s="71">
        <f t="shared" si="0"/>
        <v>0</v>
      </c>
      <c r="AH17" s="71">
        <f>IFERROR(IF(ISBLANK('ℹ️Informations clients'!M17),0,IF($AJ$2=MONTH('ℹ️Informations clients'!M17),1,0)),0)</f>
        <v>0</v>
      </c>
      <c r="AJ17" s="6">
        <f>IF(OR(ISBLANK(F17),F17=""),0,
IF('ℹ️Informations clients'!R17=Technique!$F$72,1,
IF('ℹ️Informations clients'!R17=Technique!$E$72,IF(_xlfn.XLOOKUP($AJ$2,Technique!$A$76:$A$87,Technique!$E$76:$E$87)=1,1,0),
IF('ℹ️Informations clients'!R17=Technique!D$72,IF(OR(_xlfn.XLOOKUP(MONTH(mai[[#This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7" s="71">
        <f>+IF(ISBLANK('ℹ️Informations clients'!S17),0,1)</f>
        <v>0</v>
      </c>
      <c r="AL17" s="71">
        <f>IF(OR(ISBLANK(F17),F17=""),0,IF(
IF('ℹ️Informations clients'!T17="x",IF(MONTH(F17)=12,5,MONTH(EDATE(F17,3))),0)=$AJ$2,1,0))</f>
        <v>0</v>
      </c>
      <c r="AM17" s="71">
        <f>IF(OR(ISBLANK(F17),F17=""),0,
IF('ℹ️Informations clients'!V17="x",_xlfn.XLOOKUP($AJ$2,Technique!$B$15:$B$26,Technique!$C$15:$C$26),0))</f>
        <v>0</v>
      </c>
      <c r="AN17" s="71">
        <f>IF(OR(ISBLANK(F17),F17=""),0,
IF('ℹ️Informations clients'!W17="x",IF(MONTH('ℹ️Informations clients'!X17)=$AJ$2,1,0),0))</f>
        <v>0</v>
      </c>
      <c r="AO17" s="71">
        <f>+IF(ISBLANK('ℹ️Informations clients'!Z17),0,
IF($AJ$2=5,1,0))</f>
        <v>0</v>
      </c>
      <c r="AP17" s="71">
        <f>+IF(ISBLANK('ℹ️Informations clients'!Z17),0,
IF(OR($AJ$2=6,$AJ$2=9),1,0))</f>
        <v>0</v>
      </c>
      <c r="AQ17" s="71">
        <f>IF(ISBLANK('ℹ️Informations clients'!AA17),0,
IF($AJ$2=6,1,0))</f>
        <v>0</v>
      </c>
      <c r="AR17" s="71">
        <f>IF(ISBLANK('ℹ️Informations clients'!AA17),0,
IF($AJ$2=12,1,0))</f>
        <v>0</v>
      </c>
      <c r="AS17" s="71">
        <f>+IF(ISBLANK('ℹ️Informations clients'!O17),0,IF($AJ$2=2,1,0))</f>
        <v>0</v>
      </c>
      <c r="AT17" s="71">
        <f>+IF(ISBLANK('ℹ️Informations clients'!P17),0,1)</f>
        <v>0</v>
      </c>
      <c r="AU17" s="71">
        <f>IF(ISBLANK('ℹ️Informations clients'!P17),0,
IF($AJ$2=2,1,0))</f>
        <v>0</v>
      </c>
      <c r="AV17" s="71">
        <f>+IF(ISBLANK('ℹ️Informations clients'!AB17),0,IF($AJ$2=2,1,0))</f>
        <v>0</v>
      </c>
      <c r="AW17" s="71">
        <f>+IF(ISBLANK('ℹ️Informations clients'!AC17),0,IF('ℹ️Informations clients'!AC17="Mensuel",1,IF(AND('ℹ️Informations clients'!AC17="Annuel",$AJ$2=10),1,0)))</f>
        <v>0</v>
      </c>
      <c r="AX17" s="71">
        <f>+IF(ISBLANK('ℹ️Informations clients'!AD17),0,IF($AJ$2=6,1,0))</f>
        <v>0</v>
      </c>
      <c r="AY17" s="71">
        <f>+IF(ISBLANK('ℹ️Informations clients'!#REF!),0,IF($AJ$2=5,1,0))</f>
        <v>0</v>
      </c>
      <c r="AZ17" s="71">
        <f>+IF(ISBLANK('ℹ️Informations clients'!AE17),0,IF($AJ$2=1,1,0))</f>
        <v>0</v>
      </c>
      <c r="BB17" s="71">
        <f>+IF(ISBLANK('ℹ️Informations clients'!AG17),0,
IF($AJ$2=5,1,0))</f>
        <v>0</v>
      </c>
    </row>
    <row r="18" spans="2:54" s="71" customFormat="1" x14ac:dyDescent="0.3">
      <c r="B18" s="42" t="str">
        <f>IF(ISBLANK('ℹ️Informations clients'!B18),"",'ℹ️Informations clients'!B18)</f>
        <v/>
      </c>
      <c r="C18" s="42" t="str">
        <f>IF(ISBLANK('ℹ️Informations clients'!C18),"",'ℹ️Informations clients'!C18)</f>
        <v/>
      </c>
      <c r="D18" s="42" t="str">
        <f>IF(ISBLANK('ℹ️Informations clients'!D18),"",'ℹ️Informations clients'!D18)</f>
        <v/>
      </c>
      <c r="E18" s="42" t="str">
        <f>IF(ISBLANK('ℹ️Informations clients'!F18),"",'ℹ️Informations clients'!F18)</f>
        <v/>
      </c>
      <c r="F18" s="44" t="str">
        <f>IF(ISBLANK('ℹ️Informations clients'!H18),"",'ℹ️Informations clients'!H18)</f>
        <v/>
      </c>
      <c r="H18" s="118"/>
      <c r="I18" s="118"/>
      <c r="J18" s="118"/>
      <c r="K18" s="119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9"/>
      <c r="AC18" s="118"/>
      <c r="AE18" s="84"/>
      <c r="AF18" s="71">
        <f>+IF(ISBLANK('ℹ️Informations clients'!J18),0,
IF($AJ$2=MONTH('ℹ️Informations clients'!M18),1,0))</f>
        <v>0</v>
      </c>
      <c r="AG18" s="71">
        <f t="shared" si="0"/>
        <v>0</v>
      </c>
      <c r="AH18" s="71">
        <f>IFERROR(IF(ISBLANK('ℹ️Informations clients'!M18),0,IF($AJ$2=MONTH('ℹ️Informations clients'!M18),1,0)),0)</f>
        <v>0</v>
      </c>
      <c r="AJ18" s="6">
        <f>IF(OR(ISBLANK(F18),F18=""),0,
IF('ℹ️Informations clients'!R18=Technique!$F$72,1,
IF('ℹ️Informations clients'!R18=Technique!$E$72,IF(_xlfn.XLOOKUP($AJ$2,Technique!$A$76:$A$87,Technique!$E$76:$E$87)=1,1,0),
IF('ℹ️Informations clients'!R18=Technique!D$72,IF(OR(_xlfn.XLOOKUP(MONTH(mai[[#This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8" s="71">
        <f>+IF(ISBLANK('ℹ️Informations clients'!S18),0,1)</f>
        <v>0</v>
      </c>
      <c r="AL18" s="71">
        <f>IF(OR(ISBLANK(F18),F18=""),0,IF(
IF('ℹ️Informations clients'!T18="x",IF(MONTH(F18)=12,5,MONTH(EDATE(F18,3))),0)=$AJ$2,1,0))</f>
        <v>0</v>
      </c>
      <c r="AM18" s="71">
        <f>IF(OR(ISBLANK(F18),F18=""),0,
IF('ℹ️Informations clients'!V18="x",_xlfn.XLOOKUP($AJ$2,Technique!$B$15:$B$26,Technique!$C$15:$C$26),0))</f>
        <v>0</v>
      </c>
      <c r="AN18" s="71">
        <f>IF(OR(ISBLANK(F18),F18=""),0,
IF('ℹ️Informations clients'!W18="x",IF(MONTH('ℹ️Informations clients'!X18)=$AJ$2,1,0),0))</f>
        <v>0</v>
      </c>
      <c r="AO18" s="71">
        <f>+IF(ISBLANK('ℹ️Informations clients'!Z18),0,
IF($AJ$2=5,1,0))</f>
        <v>0</v>
      </c>
      <c r="AP18" s="71">
        <f>+IF(ISBLANK('ℹ️Informations clients'!Z18),0,
IF(OR($AJ$2=6,$AJ$2=9),1,0))</f>
        <v>0</v>
      </c>
      <c r="AQ18" s="71">
        <f>IF(ISBLANK('ℹ️Informations clients'!AA18),0,
IF($AJ$2=6,1,0))</f>
        <v>0</v>
      </c>
      <c r="AR18" s="71">
        <f>IF(ISBLANK('ℹ️Informations clients'!AA18),0,
IF($AJ$2=12,1,0))</f>
        <v>0</v>
      </c>
      <c r="AS18" s="71">
        <f>+IF(ISBLANK('ℹ️Informations clients'!O18),0,IF($AJ$2=2,1,0))</f>
        <v>0</v>
      </c>
      <c r="AT18" s="71">
        <f>+IF(ISBLANK('ℹ️Informations clients'!P18),0,1)</f>
        <v>0</v>
      </c>
      <c r="AU18" s="71">
        <f>IF(ISBLANK('ℹ️Informations clients'!P18),0,
IF($AJ$2=2,1,0))</f>
        <v>0</v>
      </c>
      <c r="AV18" s="71">
        <f>+IF(ISBLANK('ℹ️Informations clients'!AB18),0,IF($AJ$2=2,1,0))</f>
        <v>0</v>
      </c>
      <c r="AW18" s="71">
        <f>+IF(ISBLANK('ℹ️Informations clients'!AC18),0,IF('ℹ️Informations clients'!AC18="Mensuel",1,IF(AND('ℹ️Informations clients'!AC18="Annuel",$AJ$2=10),1,0)))</f>
        <v>0</v>
      </c>
      <c r="AX18" s="71">
        <f>+IF(ISBLANK('ℹ️Informations clients'!AD18),0,IF($AJ$2=6,1,0))</f>
        <v>0</v>
      </c>
      <c r="AY18" s="71">
        <f>+IF(ISBLANK('ℹ️Informations clients'!#REF!),0,IF($AJ$2=5,1,0))</f>
        <v>0</v>
      </c>
      <c r="AZ18" s="71">
        <f>+IF(ISBLANK('ℹ️Informations clients'!AE18),0,IF($AJ$2=1,1,0))</f>
        <v>0</v>
      </c>
      <c r="BB18" s="71">
        <f>+IF(ISBLANK('ℹ️Informations clients'!AG18),0,
IF($AJ$2=5,1,0))</f>
        <v>0</v>
      </c>
    </row>
    <row r="19" spans="2:54" s="71" customFormat="1" x14ac:dyDescent="0.3">
      <c r="B19" s="42" t="str">
        <f>IF(ISBLANK('ℹ️Informations clients'!B19),"",'ℹ️Informations clients'!B19)</f>
        <v/>
      </c>
      <c r="C19" s="42" t="str">
        <f>IF(ISBLANK('ℹ️Informations clients'!C19),"",'ℹ️Informations clients'!C19)</f>
        <v/>
      </c>
      <c r="D19" s="42" t="str">
        <f>IF(ISBLANK('ℹ️Informations clients'!D19),"",'ℹ️Informations clients'!D19)</f>
        <v/>
      </c>
      <c r="E19" s="42" t="str">
        <f>IF(ISBLANK('ℹ️Informations clients'!F19),"",'ℹ️Informations clients'!F19)</f>
        <v/>
      </c>
      <c r="F19" s="44" t="str">
        <f>IF(ISBLANK('ℹ️Informations clients'!H19),"",'ℹ️Informations clients'!H19)</f>
        <v/>
      </c>
      <c r="H19" s="118"/>
      <c r="I19" s="118"/>
      <c r="J19" s="118"/>
      <c r="K19" s="119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9"/>
      <c r="AC19" s="118"/>
      <c r="AE19" s="84"/>
      <c r="AF19" s="71">
        <f>+IF(ISBLANK('ℹ️Informations clients'!J19),0,
IF($AJ$2=MONTH('ℹ️Informations clients'!M19),1,0))</f>
        <v>0</v>
      </c>
      <c r="AG19" s="71">
        <f t="shared" si="0"/>
        <v>0</v>
      </c>
      <c r="AH19" s="71">
        <f>IFERROR(IF(ISBLANK('ℹ️Informations clients'!M19),0,IF($AJ$2=MONTH('ℹ️Informations clients'!M19),1,0)),0)</f>
        <v>0</v>
      </c>
      <c r="AJ19" s="6">
        <f>IF(OR(ISBLANK(F19),F19=""),0,
IF('ℹ️Informations clients'!R19=Technique!$F$72,1,
IF('ℹ️Informations clients'!R19=Technique!$E$72,IF(_xlfn.XLOOKUP($AJ$2,Technique!$A$76:$A$87,Technique!$E$76:$E$87)=1,1,0),
IF('ℹ️Informations clients'!R19=Technique!D$72,IF(OR(_xlfn.XLOOKUP(MONTH(mai[[#This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19" s="71">
        <f>+IF(ISBLANK('ℹ️Informations clients'!S19),0,1)</f>
        <v>0</v>
      </c>
      <c r="AL19" s="71">
        <f>IF(OR(ISBLANK(F19),F19=""),0,IF(
IF('ℹ️Informations clients'!T19="x",IF(MONTH(F19)=12,5,MONTH(EDATE(F19,3))),0)=$AJ$2,1,0))</f>
        <v>0</v>
      </c>
      <c r="AM19" s="71">
        <f>IF(OR(ISBLANK(F19),F19=""),0,
IF('ℹ️Informations clients'!V19="x",_xlfn.XLOOKUP($AJ$2,Technique!$B$15:$B$26,Technique!$C$15:$C$26),0))</f>
        <v>0</v>
      </c>
      <c r="AN19" s="71">
        <f>IF(OR(ISBLANK(F19),F19=""),0,
IF('ℹ️Informations clients'!W19="x",IF(MONTH('ℹ️Informations clients'!X19)=$AJ$2,1,0),0))</f>
        <v>0</v>
      </c>
      <c r="AO19" s="71">
        <f>+IF(ISBLANK('ℹ️Informations clients'!Z19),0,
IF($AJ$2=5,1,0))</f>
        <v>0</v>
      </c>
      <c r="AP19" s="71">
        <f>+IF(ISBLANK('ℹ️Informations clients'!Z19),0,
IF(OR($AJ$2=6,$AJ$2=9),1,0))</f>
        <v>0</v>
      </c>
      <c r="AQ19" s="71">
        <f>IF(ISBLANK('ℹ️Informations clients'!AA19),0,
IF($AJ$2=6,1,0))</f>
        <v>0</v>
      </c>
      <c r="AR19" s="71">
        <f>IF(ISBLANK('ℹ️Informations clients'!AA19),0,
IF($AJ$2=12,1,0))</f>
        <v>0</v>
      </c>
      <c r="AS19" s="71">
        <f>+IF(ISBLANK('ℹ️Informations clients'!O19),0,IF($AJ$2=2,1,0))</f>
        <v>0</v>
      </c>
      <c r="AT19" s="71">
        <f>+IF(ISBLANK('ℹ️Informations clients'!P19),0,1)</f>
        <v>0</v>
      </c>
      <c r="AU19" s="71">
        <f>IF(ISBLANK('ℹ️Informations clients'!P19),0,
IF($AJ$2=2,1,0))</f>
        <v>0</v>
      </c>
      <c r="AV19" s="71">
        <f>+IF(ISBLANK('ℹ️Informations clients'!AB19),0,IF($AJ$2=2,1,0))</f>
        <v>0</v>
      </c>
      <c r="AW19" s="71">
        <f>+IF(ISBLANK('ℹ️Informations clients'!AC19),0,IF('ℹ️Informations clients'!AC19="Mensuel",1,IF(AND('ℹ️Informations clients'!AC19="Annuel",$AJ$2=10),1,0)))</f>
        <v>0</v>
      </c>
      <c r="AX19" s="71">
        <f>+IF(ISBLANK('ℹ️Informations clients'!AD19),0,IF($AJ$2=6,1,0))</f>
        <v>0</v>
      </c>
      <c r="AY19" s="71">
        <f>+IF(ISBLANK('ℹ️Informations clients'!#REF!),0,IF($AJ$2=5,1,0))</f>
        <v>0</v>
      </c>
      <c r="AZ19" s="71">
        <f>+IF(ISBLANK('ℹ️Informations clients'!AE19),0,IF($AJ$2=1,1,0))</f>
        <v>0</v>
      </c>
      <c r="BB19" s="71">
        <f>+IF(ISBLANK('ℹ️Informations clients'!AG19),0,
IF($AJ$2=5,1,0))</f>
        <v>0</v>
      </c>
    </row>
    <row r="20" spans="2:54" s="71" customFormat="1" x14ac:dyDescent="0.3">
      <c r="B20" s="42" t="str">
        <f>IF(ISBLANK('ℹ️Informations clients'!B20),"",'ℹ️Informations clients'!B20)</f>
        <v/>
      </c>
      <c r="C20" s="42" t="str">
        <f>IF(ISBLANK('ℹ️Informations clients'!C20),"",'ℹ️Informations clients'!C20)</f>
        <v/>
      </c>
      <c r="D20" s="42" t="str">
        <f>IF(ISBLANK('ℹ️Informations clients'!D20),"",'ℹ️Informations clients'!D20)</f>
        <v/>
      </c>
      <c r="E20" s="42" t="str">
        <f>IF(ISBLANK('ℹ️Informations clients'!F20),"",'ℹ️Informations clients'!F20)</f>
        <v/>
      </c>
      <c r="F20" s="44" t="str">
        <f>IF(ISBLANK('ℹ️Informations clients'!H20),"",'ℹ️Informations clients'!H20)</f>
        <v/>
      </c>
      <c r="H20" s="118"/>
      <c r="I20" s="118"/>
      <c r="J20" s="118"/>
      <c r="K20" s="119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9"/>
      <c r="AC20" s="118"/>
      <c r="AE20" s="84"/>
      <c r="AF20" s="71">
        <f>+IF(ISBLANK('ℹ️Informations clients'!J20),0,
IF($AJ$2=MONTH('ℹ️Informations clients'!M20),1,0))</f>
        <v>0</v>
      </c>
      <c r="AG20" s="71">
        <f t="shared" si="0"/>
        <v>0</v>
      </c>
      <c r="AH20" s="71">
        <f>IFERROR(IF(ISBLANK('ℹ️Informations clients'!M20),0,IF($AJ$2=MONTH('ℹ️Informations clients'!M20),1,0)),0)</f>
        <v>0</v>
      </c>
      <c r="AJ20" s="6">
        <f>IF(OR(ISBLANK(F20),F20=""),0,
IF('ℹ️Informations clients'!R20=Technique!$F$72,1,
IF('ℹ️Informations clients'!R20=Technique!$E$72,IF(_xlfn.XLOOKUP($AJ$2,Technique!$A$76:$A$87,Technique!$E$76:$E$87)=1,1,0),
IF('ℹ️Informations clients'!R20=Technique!D$72,IF(OR(_xlfn.XLOOKUP(MONTH(mai[[#This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0" s="71">
        <f>+IF(ISBLANK('ℹ️Informations clients'!S20),0,1)</f>
        <v>0</v>
      </c>
      <c r="AL20" s="71">
        <f>IF(OR(ISBLANK(F20),F20=""),0,IF(
IF('ℹ️Informations clients'!T20="x",IF(MONTH(F20)=12,5,MONTH(EDATE(F20,3))),0)=$AJ$2,1,0))</f>
        <v>0</v>
      </c>
      <c r="AM20" s="71">
        <f>IF(OR(ISBLANK(F20),F20=""),0,
IF('ℹ️Informations clients'!V20="x",_xlfn.XLOOKUP($AJ$2,Technique!$B$15:$B$26,Technique!$C$15:$C$26),0))</f>
        <v>0</v>
      </c>
      <c r="AN20" s="71">
        <f>IF(OR(ISBLANK(F20),F20=""),0,
IF('ℹ️Informations clients'!W20="x",IF(MONTH('ℹ️Informations clients'!X20)=$AJ$2,1,0),0))</f>
        <v>0</v>
      </c>
      <c r="AO20" s="71">
        <f>+IF(ISBLANK('ℹ️Informations clients'!Z20),0,
IF($AJ$2=5,1,0))</f>
        <v>0</v>
      </c>
      <c r="AP20" s="71">
        <f>+IF(ISBLANK('ℹ️Informations clients'!Z20),0,
IF(OR($AJ$2=6,$AJ$2=9),1,0))</f>
        <v>0</v>
      </c>
      <c r="AQ20" s="71">
        <f>IF(ISBLANK('ℹ️Informations clients'!AA20),0,
IF($AJ$2=6,1,0))</f>
        <v>0</v>
      </c>
      <c r="AR20" s="71">
        <f>IF(ISBLANK('ℹ️Informations clients'!AA20),0,
IF($AJ$2=12,1,0))</f>
        <v>0</v>
      </c>
      <c r="AS20" s="71">
        <f>+IF(ISBLANK('ℹ️Informations clients'!O20),0,IF($AJ$2=2,1,0))</f>
        <v>0</v>
      </c>
      <c r="AT20" s="71">
        <f>+IF(ISBLANK('ℹ️Informations clients'!P20),0,1)</f>
        <v>0</v>
      </c>
      <c r="AU20" s="71">
        <f>IF(ISBLANK('ℹ️Informations clients'!P20),0,
IF($AJ$2=2,1,0))</f>
        <v>0</v>
      </c>
      <c r="AV20" s="71">
        <f>+IF(ISBLANK('ℹ️Informations clients'!AB20),0,IF($AJ$2=2,1,0))</f>
        <v>0</v>
      </c>
      <c r="AW20" s="71">
        <f>+IF(ISBLANK('ℹ️Informations clients'!AC20),0,IF('ℹ️Informations clients'!AC20="Mensuel",1,IF(AND('ℹ️Informations clients'!AC20="Annuel",$AJ$2=10),1,0)))</f>
        <v>0</v>
      </c>
      <c r="AX20" s="71">
        <f>+IF(ISBLANK('ℹ️Informations clients'!AD20),0,IF($AJ$2=6,1,0))</f>
        <v>0</v>
      </c>
      <c r="AY20" s="71">
        <f>+IF(ISBLANK('ℹ️Informations clients'!#REF!),0,IF($AJ$2=5,1,0))</f>
        <v>0</v>
      </c>
      <c r="AZ20" s="71">
        <f>+IF(ISBLANK('ℹ️Informations clients'!AE20),0,IF($AJ$2=1,1,0))</f>
        <v>0</v>
      </c>
      <c r="BB20" s="71">
        <f>+IF(ISBLANK('ℹ️Informations clients'!AG20),0,
IF($AJ$2=5,1,0))</f>
        <v>0</v>
      </c>
    </row>
    <row r="21" spans="2:54" s="71" customFormat="1" x14ac:dyDescent="0.3">
      <c r="B21" s="42" t="str">
        <f>IF(ISBLANK('ℹ️Informations clients'!B21),"",'ℹ️Informations clients'!B21)</f>
        <v/>
      </c>
      <c r="C21" s="42" t="str">
        <f>IF(ISBLANK('ℹ️Informations clients'!C21),"",'ℹ️Informations clients'!C21)</f>
        <v/>
      </c>
      <c r="D21" s="42" t="str">
        <f>IF(ISBLANK('ℹ️Informations clients'!D21),"",'ℹ️Informations clients'!D21)</f>
        <v/>
      </c>
      <c r="E21" s="42" t="str">
        <f>IF(ISBLANK('ℹ️Informations clients'!F21),"",'ℹ️Informations clients'!F21)</f>
        <v/>
      </c>
      <c r="F21" s="44" t="str">
        <f>IF(ISBLANK('ℹ️Informations clients'!H21),"",'ℹ️Informations clients'!H21)</f>
        <v/>
      </c>
      <c r="H21" s="118"/>
      <c r="I21" s="118"/>
      <c r="J21" s="118"/>
      <c r="K21" s="119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9"/>
      <c r="AC21" s="118"/>
      <c r="AE21" s="84"/>
      <c r="AF21" s="71">
        <f>+IF(ISBLANK('ℹ️Informations clients'!J21),0,
IF($AJ$2=MONTH('ℹ️Informations clients'!M21),1,0))</f>
        <v>0</v>
      </c>
      <c r="AG21" s="71">
        <f t="shared" si="0"/>
        <v>0</v>
      </c>
      <c r="AH21" s="71">
        <f>IFERROR(IF(ISBLANK('ℹ️Informations clients'!M21),0,IF($AJ$2=MONTH('ℹ️Informations clients'!M21),1,0)),0)</f>
        <v>0</v>
      </c>
      <c r="AJ21" s="6">
        <f>IF(OR(ISBLANK(F21),F21=""),0,
IF('ℹ️Informations clients'!R21=Technique!$F$72,1,
IF('ℹ️Informations clients'!R21=Technique!$E$72,IF(_xlfn.XLOOKUP($AJ$2,Technique!$A$76:$A$87,Technique!$E$76:$E$87)=1,1,0),
IF('ℹ️Informations clients'!R21=Technique!D$72,IF(OR(_xlfn.XLOOKUP(MONTH(mai[[#This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1" s="71">
        <f>+IF(ISBLANK('ℹ️Informations clients'!S21),0,1)</f>
        <v>0</v>
      </c>
      <c r="AL21" s="71">
        <f>IF(OR(ISBLANK(F21),F21=""),0,IF(
IF('ℹ️Informations clients'!T21="x",IF(MONTH(F21)=12,5,MONTH(EDATE(F21,3))),0)=$AJ$2,1,0))</f>
        <v>0</v>
      </c>
      <c r="AM21" s="71">
        <f>IF(OR(ISBLANK(F21),F21=""),0,
IF('ℹ️Informations clients'!V21="x",_xlfn.XLOOKUP($AJ$2,Technique!$B$15:$B$26,Technique!$C$15:$C$26),0))</f>
        <v>0</v>
      </c>
      <c r="AN21" s="71">
        <f>IF(OR(ISBLANK(F21),F21=""),0,
IF('ℹ️Informations clients'!W21="x",IF(MONTH('ℹ️Informations clients'!X21)=$AJ$2,1,0),0))</f>
        <v>0</v>
      </c>
      <c r="AO21" s="71">
        <f>+IF(ISBLANK('ℹ️Informations clients'!Z21),0,
IF($AJ$2=5,1,0))</f>
        <v>0</v>
      </c>
      <c r="AP21" s="71">
        <f>+IF(ISBLANK('ℹ️Informations clients'!Z21),0,
IF(OR($AJ$2=6,$AJ$2=9),1,0))</f>
        <v>0</v>
      </c>
      <c r="AQ21" s="71">
        <f>IF(ISBLANK('ℹ️Informations clients'!AA21),0,
IF($AJ$2=6,1,0))</f>
        <v>0</v>
      </c>
      <c r="AR21" s="71">
        <f>IF(ISBLANK('ℹ️Informations clients'!AA21),0,
IF($AJ$2=12,1,0))</f>
        <v>0</v>
      </c>
      <c r="AS21" s="71">
        <f>+IF(ISBLANK('ℹ️Informations clients'!O21),0,IF($AJ$2=2,1,0))</f>
        <v>0</v>
      </c>
      <c r="AT21" s="71">
        <f>+IF(ISBLANK('ℹ️Informations clients'!P21),0,1)</f>
        <v>0</v>
      </c>
      <c r="AU21" s="71">
        <f>IF(ISBLANK('ℹ️Informations clients'!P21),0,
IF($AJ$2=2,1,0))</f>
        <v>0</v>
      </c>
      <c r="AV21" s="71">
        <f>+IF(ISBLANK('ℹ️Informations clients'!AB21),0,IF($AJ$2=2,1,0))</f>
        <v>0</v>
      </c>
      <c r="AW21" s="71">
        <f>+IF(ISBLANK('ℹ️Informations clients'!AC21),0,IF('ℹ️Informations clients'!AC21="Mensuel",1,IF(AND('ℹ️Informations clients'!AC21="Annuel",$AJ$2=10),1,0)))</f>
        <v>0</v>
      </c>
      <c r="AX21" s="71">
        <f>+IF(ISBLANK('ℹ️Informations clients'!AD21),0,IF($AJ$2=6,1,0))</f>
        <v>0</v>
      </c>
      <c r="AY21" s="71">
        <f>+IF(ISBLANK('ℹ️Informations clients'!#REF!),0,IF($AJ$2=5,1,0))</f>
        <v>0</v>
      </c>
      <c r="AZ21" s="71">
        <f>+IF(ISBLANK('ℹ️Informations clients'!AE21),0,IF($AJ$2=1,1,0))</f>
        <v>0</v>
      </c>
      <c r="BB21" s="71">
        <f>+IF(ISBLANK('ℹ️Informations clients'!AG21),0,
IF($AJ$2=5,1,0))</f>
        <v>0</v>
      </c>
    </row>
    <row r="22" spans="2:54" s="71" customFormat="1" x14ac:dyDescent="0.3">
      <c r="B22" s="42" t="str">
        <f>IF(ISBLANK('ℹ️Informations clients'!B22),"",'ℹ️Informations clients'!B22)</f>
        <v/>
      </c>
      <c r="C22" s="42" t="str">
        <f>IF(ISBLANK('ℹ️Informations clients'!C22),"",'ℹ️Informations clients'!C22)</f>
        <v/>
      </c>
      <c r="D22" s="42" t="str">
        <f>IF(ISBLANK('ℹ️Informations clients'!D22),"",'ℹ️Informations clients'!D22)</f>
        <v/>
      </c>
      <c r="E22" s="42" t="str">
        <f>IF(ISBLANK('ℹ️Informations clients'!F22),"",'ℹ️Informations clients'!F22)</f>
        <v/>
      </c>
      <c r="F22" s="44" t="str">
        <f>IF(ISBLANK('ℹ️Informations clients'!H22),"",'ℹ️Informations clients'!H22)</f>
        <v/>
      </c>
      <c r="H22" s="118"/>
      <c r="I22" s="118"/>
      <c r="J22" s="118"/>
      <c r="K22" s="119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9"/>
      <c r="AC22" s="118"/>
      <c r="AE22" s="84"/>
      <c r="AF22" s="71">
        <f>+IF(ISBLANK('ℹ️Informations clients'!J22),0,
IF($AJ$2=MONTH('ℹ️Informations clients'!M22),1,0))</f>
        <v>0</v>
      </c>
      <c r="AG22" s="71">
        <f t="shared" si="0"/>
        <v>0</v>
      </c>
      <c r="AH22" s="71">
        <f>IFERROR(IF(ISBLANK('ℹ️Informations clients'!M22),0,IF($AJ$2=MONTH('ℹ️Informations clients'!M22),1,0)),0)</f>
        <v>0</v>
      </c>
      <c r="AJ22" s="6">
        <f>IF(OR(ISBLANK(F22),F22=""),0,
IF('ℹ️Informations clients'!R22=Technique!$F$72,1,
IF('ℹ️Informations clients'!R22=Technique!$E$72,IF(_xlfn.XLOOKUP($AJ$2,Technique!$A$76:$A$87,Technique!$E$76:$E$87)=1,1,0),
IF('ℹ️Informations clients'!R22=Technique!D$72,IF(OR(_xlfn.XLOOKUP(MONTH(mai[[#This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2" s="71">
        <f>+IF(ISBLANK('ℹ️Informations clients'!S22),0,1)</f>
        <v>0</v>
      </c>
      <c r="AL22" s="71">
        <f>IF(OR(ISBLANK(F22),F22=""),0,IF(
IF('ℹ️Informations clients'!T22="x",IF(MONTH(F22)=12,5,MONTH(EDATE(F22,3))),0)=$AJ$2,1,0))</f>
        <v>0</v>
      </c>
      <c r="AM22" s="71">
        <f>IF(OR(ISBLANK(F22),F22=""),0,
IF('ℹ️Informations clients'!V22="x",_xlfn.XLOOKUP($AJ$2,Technique!$B$15:$B$26,Technique!$C$15:$C$26),0))</f>
        <v>0</v>
      </c>
      <c r="AN22" s="71">
        <f>IF(OR(ISBLANK(F22),F22=""),0,
IF('ℹ️Informations clients'!W22="x",IF(MONTH('ℹ️Informations clients'!X22)=$AJ$2,1,0),0))</f>
        <v>0</v>
      </c>
      <c r="AO22" s="71">
        <f>+IF(ISBLANK('ℹ️Informations clients'!Z22),0,
IF($AJ$2=5,1,0))</f>
        <v>0</v>
      </c>
      <c r="AP22" s="71">
        <f>+IF(ISBLANK('ℹ️Informations clients'!Z22),0,
IF(OR($AJ$2=6,$AJ$2=9),1,0))</f>
        <v>0</v>
      </c>
      <c r="AQ22" s="71">
        <f>IF(ISBLANK('ℹ️Informations clients'!AA22),0,
IF($AJ$2=6,1,0))</f>
        <v>0</v>
      </c>
      <c r="AR22" s="71">
        <f>IF(ISBLANK('ℹ️Informations clients'!AA22),0,
IF($AJ$2=12,1,0))</f>
        <v>0</v>
      </c>
      <c r="AS22" s="71">
        <f>+IF(ISBLANK('ℹ️Informations clients'!O22),0,IF($AJ$2=2,1,0))</f>
        <v>0</v>
      </c>
      <c r="AT22" s="71">
        <f>+IF(ISBLANK('ℹ️Informations clients'!P22),0,1)</f>
        <v>0</v>
      </c>
      <c r="AU22" s="71">
        <f>IF(ISBLANK('ℹ️Informations clients'!P22),0,
IF($AJ$2=2,1,0))</f>
        <v>0</v>
      </c>
      <c r="AV22" s="71">
        <f>+IF(ISBLANK('ℹ️Informations clients'!AB22),0,IF($AJ$2=2,1,0))</f>
        <v>0</v>
      </c>
      <c r="AW22" s="71">
        <f>+IF(ISBLANK('ℹ️Informations clients'!AC22),0,IF('ℹ️Informations clients'!AC22="Mensuel",1,IF(AND('ℹ️Informations clients'!AC22="Annuel",$AJ$2=10),1,0)))</f>
        <v>0</v>
      </c>
      <c r="AX22" s="71">
        <f>+IF(ISBLANK('ℹ️Informations clients'!AD22),0,IF($AJ$2=6,1,0))</f>
        <v>0</v>
      </c>
      <c r="AY22" s="71">
        <f>+IF(ISBLANK('ℹ️Informations clients'!#REF!),0,IF($AJ$2=5,1,0))</f>
        <v>0</v>
      </c>
      <c r="AZ22" s="71">
        <f>+IF(ISBLANK('ℹ️Informations clients'!AE22),0,IF($AJ$2=1,1,0))</f>
        <v>0</v>
      </c>
      <c r="BB22" s="71">
        <f>+IF(ISBLANK('ℹ️Informations clients'!AG22),0,
IF($AJ$2=5,1,0))</f>
        <v>0</v>
      </c>
    </row>
    <row r="23" spans="2:54" s="71" customFormat="1" x14ac:dyDescent="0.3">
      <c r="B23" s="42" t="str">
        <f>IF(ISBLANK('ℹ️Informations clients'!B23),"",'ℹ️Informations clients'!B23)</f>
        <v/>
      </c>
      <c r="C23" s="42" t="str">
        <f>IF(ISBLANK('ℹ️Informations clients'!C23),"",'ℹ️Informations clients'!C23)</f>
        <v/>
      </c>
      <c r="D23" s="42" t="str">
        <f>IF(ISBLANK('ℹ️Informations clients'!D23),"",'ℹ️Informations clients'!D23)</f>
        <v/>
      </c>
      <c r="E23" s="42" t="str">
        <f>IF(ISBLANK('ℹ️Informations clients'!F23),"",'ℹ️Informations clients'!F23)</f>
        <v/>
      </c>
      <c r="F23" s="44" t="str">
        <f>IF(ISBLANK('ℹ️Informations clients'!H23),"",'ℹ️Informations clients'!H23)</f>
        <v/>
      </c>
      <c r="H23" s="118"/>
      <c r="I23" s="118"/>
      <c r="J23" s="118"/>
      <c r="K23" s="119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9"/>
      <c r="AC23" s="118"/>
      <c r="AE23" s="84"/>
      <c r="AF23" s="71">
        <f>+IF(ISBLANK('ℹ️Informations clients'!J23),0,
IF($AJ$2=MONTH('ℹ️Informations clients'!M23),1,0))</f>
        <v>0</v>
      </c>
      <c r="AG23" s="71">
        <f t="shared" si="0"/>
        <v>0</v>
      </c>
      <c r="AH23" s="71">
        <f>IFERROR(IF(ISBLANK('ℹ️Informations clients'!M23),0,IF($AJ$2=MONTH('ℹ️Informations clients'!M23),1,0)),0)</f>
        <v>0</v>
      </c>
      <c r="AJ23" s="6">
        <f>IF(OR(ISBLANK(F23),F23=""),0,
IF('ℹ️Informations clients'!R23=Technique!$F$72,1,
IF('ℹ️Informations clients'!R23=Technique!$E$72,IF(_xlfn.XLOOKUP($AJ$2,Technique!$A$76:$A$87,Technique!$E$76:$E$87)=1,1,0),
IF('ℹ️Informations clients'!R23=Technique!D$72,IF(OR(_xlfn.XLOOKUP(MONTH(mai[[#This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3" s="71">
        <f>+IF(ISBLANK('ℹ️Informations clients'!S23),0,1)</f>
        <v>0</v>
      </c>
      <c r="AL23" s="71">
        <f>IF(OR(ISBLANK(F23),F23=""),0,IF(
IF('ℹ️Informations clients'!T23="x",IF(MONTH(F23)=12,5,MONTH(EDATE(F23,3))),0)=$AJ$2,1,0))</f>
        <v>0</v>
      </c>
      <c r="AM23" s="71">
        <f>IF(OR(ISBLANK(F23),F23=""),0,
IF('ℹ️Informations clients'!V23="x",_xlfn.XLOOKUP($AJ$2,Technique!$B$15:$B$26,Technique!$C$15:$C$26),0))</f>
        <v>0</v>
      </c>
      <c r="AN23" s="71">
        <f>IF(OR(ISBLANK(F23),F23=""),0,
IF('ℹ️Informations clients'!W23="x",IF(MONTH('ℹ️Informations clients'!X23)=$AJ$2,1,0),0))</f>
        <v>0</v>
      </c>
      <c r="AO23" s="71">
        <f>+IF(ISBLANK('ℹ️Informations clients'!Z23),0,
IF($AJ$2=5,1,0))</f>
        <v>0</v>
      </c>
      <c r="AP23" s="71">
        <f>+IF(ISBLANK('ℹ️Informations clients'!Z23),0,
IF(OR($AJ$2=6,$AJ$2=9),1,0))</f>
        <v>0</v>
      </c>
      <c r="AQ23" s="71">
        <f>IF(ISBLANK('ℹ️Informations clients'!AA23),0,
IF($AJ$2=6,1,0))</f>
        <v>0</v>
      </c>
      <c r="AR23" s="71">
        <f>IF(ISBLANK('ℹ️Informations clients'!AA23),0,
IF($AJ$2=12,1,0))</f>
        <v>0</v>
      </c>
      <c r="AS23" s="71">
        <f>+IF(ISBLANK('ℹ️Informations clients'!O23),0,IF($AJ$2=2,1,0))</f>
        <v>0</v>
      </c>
      <c r="AT23" s="71">
        <f>+IF(ISBLANK('ℹ️Informations clients'!P23),0,1)</f>
        <v>0</v>
      </c>
      <c r="AU23" s="71">
        <f>IF(ISBLANK('ℹ️Informations clients'!P23),0,
IF($AJ$2=2,1,0))</f>
        <v>0</v>
      </c>
      <c r="AV23" s="71">
        <f>+IF(ISBLANK('ℹ️Informations clients'!AB23),0,IF($AJ$2=2,1,0))</f>
        <v>0</v>
      </c>
      <c r="AW23" s="71">
        <f>+IF(ISBLANK('ℹ️Informations clients'!AC23),0,IF('ℹ️Informations clients'!AC23="Mensuel",1,IF(AND('ℹ️Informations clients'!AC23="Annuel",$AJ$2=10),1,0)))</f>
        <v>0</v>
      </c>
      <c r="AX23" s="71">
        <f>+IF(ISBLANK('ℹ️Informations clients'!AD23),0,IF($AJ$2=6,1,0))</f>
        <v>0</v>
      </c>
      <c r="AY23" s="71">
        <f>+IF(ISBLANK('ℹ️Informations clients'!#REF!),0,IF($AJ$2=5,1,0))</f>
        <v>0</v>
      </c>
      <c r="AZ23" s="71">
        <f>+IF(ISBLANK('ℹ️Informations clients'!AE23),0,IF($AJ$2=1,1,0))</f>
        <v>0</v>
      </c>
      <c r="BB23" s="71">
        <f>+IF(ISBLANK('ℹ️Informations clients'!AG23),0,
IF($AJ$2=5,1,0))</f>
        <v>0</v>
      </c>
    </row>
    <row r="24" spans="2:54" s="71" customFormat="1" x14ac:dyDescent="0.3">
      <c r="B24" s="42" t="str">
        <f>IF(ISBLANK('ℹ️Informations clients'!B24),"",'ℹ️Informations clients'!B24)</f>
        <v/>
      </c>
      <c r="C24" s="42" t="str">
        <f>IF(ISBLANK('ℹ️Informations clients'!C24),"",'ℹ️Informations clients'!C24)</f>
        <v/>
      </c>
      <c r="D24" s="42" t="str">
        <f>IF(ISBLANK('ℹ️Informations clients'!D24),"",'ℹ️Informations clients'!D24)</f>
        <v/>
      </c>
      <c r="E24" s="42" t="str">
        <f>IF(ISBLANK('ℹ️Informations clients'!F24),"",'ℹ️Informations clients'!F24)</f>
        <v/>
      </c>
      <c r="F24" s="44" t="str">
        <f>IF(ISBLANK('ℹ️Informations clients'!H24),"",'ℹ️Informations clients'!H24)</f>
        <v/>
      </c>
      <c r="H24" s="118"/>
      <c r="I24" s="118"/>
      <c r="J24" s="118"/>
      <c r="K24" s="119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9"/>
      <c r="AC24" s="118"/>
      <c r="AE24" s="84"/>
      <c r="AF24" s="71">
        <f>+IF(ISBLANK('ℹ️Informations clients'!J24),0,
IF($AJ$2=MONTH('ℹ️Informations clients'!M24),1,0))</f>
        <v>0</v>
      </c>
      <c r="AG24" s="71">
        <f t="shared" si="0"/>
        <v>0</v>
      </c>
      <c r="AH24" s="71">
        <f>IFERROR(IF(ISBLANK('ℹ️Informations clients'!M24),0,IF($AJ$2=MONTH('ℹ️Informations clients'!M24),1,0)),0)</f>
        <v>0</v>
      </c>
      <c r="AJ24" s="6">
        <f>IF(OR(ISBLANK(F24),F24=""),0,
IF('ℹ️Informations clients'!R24=Technique!$F$72,1,
IF('ℹ️Informations clients'!R24=Technique!$E$72,IF(_xlfn.XLOOKUP($AJ$2,Technique!$A$76:$A$87,Technique!$E$76:$E$87)=1,1,0),
IF('ℹ️Informations clients'!R24=Technique!D$72,IF(OR(_xlfn.XLOOKUP(MONTH(mai[[#This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4" s="71">
        <f>+IF(ISBLANK('ℹ️Informations clients'!S24),0,1)</f>
        <v>0</v>
      </c>
      <c r="AL24" s="71">
        <f>IF(OR(ISBLANK(F24),F24=""),0,IF(
IF('ℹ️Informations clients'!T24="x",IF(MONTH(F24)=12,5,MONTH(EDATE(F24,3))),0)=$AJ$2,1,0))</f>
        <v>0</v>
      </c>
      <c r="AM24" s="71">
        <f>IF(OR(ISBLANK(F24),F24=""),0,
IF('ℹ️Informations clients'!V24="x",_xlfn.XLOOKUP($AJ$2,Technique!$B$15:$B$26,Technique!$C$15:$C$26),0))</f>
        <v>0</v>
      </c>
      <c r="AN24" s="71">
        <f>IF(OR(ISBLANK(F24),F24=""),0,
IF('ℹ️Informations clients'!W24="x",IF(MONTH('ℹ️Informations clients'!X24)=$AJ$2,1,0),0))</f>
        <v>0</v>
      </c>
      <c r="AO24" s="71">
        <f>+IF(ISBLANK('ℹ️Informations clients'!Z24),0,
IF($AJ$2=5,1,0))</f>
        <v>0</v>
      </c>
      <c r="AP24" s="71">
        <f>+IF(ISBLANK('ℹ️Informations clients'!Z24),0,
IF(OR($AJ$2=6,$AJ$2=9),1,0))</f>
        <v>0</v>
      </c>
      <c r="AQ24" s="71">
        <f>IF(ISBLANK('ℹ️Informations clients'!AA24),0,
IF($AJ$2=6,1,0))</f>
        <v>0</v>
      </c>
      <c r="AR24" s="71">
        <f>IF(ISBLANK('ℹ️Informations clients'!AA24),0,
IF($AJ$2=12,1,0))</f>
        <v>0</v>
      </c>
      <c r="AS24" s="71">
        <f>+IF(ISBLANK('ℹ️Informations clients'!O24),0,IF($AJ$2=2,1,0))</f>
        <v>0</v>
      </c>
      <c r="AT24" s="71">
        <f>+IF(ISBLANK('ℹ️Informations clients'!P24),0,1)</f>
        <v>0</v>
      </c>
      <c r="AU24" s="71">
        <f>IF(ISBLANK('ℹ️Informations clients'!P24),0,
IF($AJ$2=2,1,0))</f>
        <v>0</v>
      </c>
      <c r="AV24" s="71">
        <f>+IF(ISBLANK('ℹ️Informations clients'!AB24),0,IF($AJ$2=2,1,0))</f>
        <v>0</v>
      </c>
      <c r="AW24" s="71">
        <f>+IF(ISBLANK('ℹ️Informations clients'!AC24),0,IF('ℹ️Informations clients'!AC24="Mensuel",1,IF(AND('ℹ️Informations clients'!AC24="Annuel",$AJ$2=10),1,0)))</f>
        <v>0</v>
      </c>
      <c r="AX24" s="71">
        <f>+IF(ISBLANK('ℹ️Informations clients'!AD24),0,IF($AJ$2=6,1,0))</f>
        <v>0</v>
      </c>
      <c r="AY24" s="71">
        <f>+IF(ISBLANK('ℹ️Informations clients'!#REF!),0,IF($AJ$2=5,1,0))</f>
        <v>0</v>
      </c>
      <c r="AZ24" s="71">
        <f>+IF(ISBLANK('ℹ️Informations clients'!AE24),0,IF($AJ$2=1,1,0))</f>
        <v>0</v>
      </c>
      <c r="BB24" s="71">
        <f>+IF(ISBLANK('ℹ️Informations clients'!AG24),0,
IF($AJ$2=5,1,0))</f>
        <v>0</v>
      </c>
    </row>
    <row r="25" spans="2:54" s="71" customFormat="1" x14ac:dyDescent="0.3">
      <c r="B25" s="42" t="str">
        <f>IF(ISBLANK('ℹ️Informations clients'!B25),"",'ℹ️Informations clients'!B25)</f>
        <v/>
      </c>
      <c r="C25" s="42" t="str">
        <f>IF(ISBLANK('ℹ️Informations clients'!C25),"",'ℹ️Informations clients'!C25)</f>
        <v/>
      </c>
      <c r="D25" s="42" t="str">
        <f>IF(ISBLANK('ℹ️Informations clients'!D25),"",'ℹ️Informations clients'!D25)</f>
        <v/>
      </c>
      <c r="E25" s="42" t="str">
        <f>IF(ISBLANK('ℹ️Informations clients'!F25),"",'ℹ️Informations clients'!F25)</f>
        <v/>
      </c>
      <c r="F25" s="44" t="str">
        <f>IF(ISBLANK('ℹ️Informations clients'!H25),"",'ℹ️Informations clients'!H25)</f>
        <v/>
      </c>
      <c r="H25" s="118"/>
      <c r="I25" s="118"/>
      <c r="J25" s="118"/>
      <c r="K25" s="119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9"/>
      <c r="AC25" s="118"/>
      <c r="AE25" s="84"/>
      <c r="AF25" s="71">
        <f>+IF(ISBLANK('ℹ️Informations clients'!J25),0,
IF($AJ$2=MONTH('ℹ️Informations clients'!M25),1,0))</f>
        <v>0</v>
      </c>
      <c r="AG25" s="71">
        <f t="shared" si="0"/>
        <v>0</v>
      </c>
      <c r="AH25" s="71">
        <f>IFERROR(IF(ISBLANK('ℹ️Informations clients'!M25),0,IF($AJ$2=MONTH('ℹ️Informations clients'!M25),1,0)),0)</f>
        <v>0</v>
      </c>
      <c r="AJ25" s="6">
        <f>IF(OR(ISBLANK(F25),F25=""),0,
IF('ℹ️Informations clients'!R25=Technique!$F$72,1,
IF('ℹ️Informations clients'!R25=Technique!$E$72,IF(_xlfn.XLOOKUP($AJ$2,Technique!$A$76:$A$87,Technique!$E$76:$E$87)=1,1,0),
IF('ℹ️Informations clients'!R25=Technique!D$72,IF(OR(_xlfn.XLOOKUP(MONTH(mai[[#This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5" s="71">
        <f>+IF(ISBLANK('ℹ️Informations clients'!S25),0,1)</f>
        <v>0</v>
      </c>
      <c r="AL25" s="71">
        <f>IF(OR(ISBLANK(F25),F25=""),0,IF(
IF('ℹ️Informations clients'!T25="x",IF(MONTH(F25)=12,5,MONTH(EDATE(F25,3))),0)=$AJ$2,1,0))</f>
        <v>0</v>
      </c>
      <c r="AM25" s="71">
        <f>IF(OR(ISBLANK(F25),F25=""),0,
IF('ℹ️Informations clients'!V25="x",_xlfn.XLOOKUP($AJ$2,Technique!$B$15:$B$26,Technique!$C$15:$C$26),0))</f>
        <v>0</v>
      </c>
      <c r="AN25" s="71">
        <f>IF(OR(ISBLANK(F25),F25=""),0,
IF('ℹ️Informations clients'!W25="x",IF(MONTH('ℹ️Informations clients'!X25)=$AJ$2,1,0),0))</f>
        <v>0</v>
      </c>
      <c r="AO25" s="71">
        <f>+IF(ISBLANK('ℹ️Informations clients'!Z25),0,
IF($AJ$2=5,1,0))</f>
        <v>0</v>
      </c>
      <c r="AP25" s="71">
        <f>+IF(ISBLANK('ℹ️Informations clients'!Z25),0,
IF(OR($AJ$2=6,$AJ$2=9),1,0))</f>
        <v>0</v>
      </c>
      <c r="AQ25" s="71">
        <f>IF(ISBLANK('ℹ️Informations clients'!AA25),0,
IF($AJ$2=6,1,0))</f>
        <v>0</v>
      </c>
      <c r="AR25" s="71">
        <f>IF(ISBLANK('ℹ️Informations clients'!AA25),0,
IF($AJ$2=12,1,0))</f>
        <v>0</v>
      </c>
      <c r="AS25" s="71">
        <f>+IF(ISBLANK('ℹ️Informations clients'!O25),0,IF($AJ$2=2,1,0))</f>
        <v>0</v>
      </c>
      <c r="AT25" s="71">
        <f>+IF(ISBLANK('ℹ️Informations clients'!P25),0,1)</f>
        <v>0</v>
      </c>
      <c r="AU25" s="71">
        <f>IF(ISBLANK('ℹ️Informations clients'!P25),0,
IF($AJ$2=2,1,0))</f>
        <v>0</v>
      </c>
      <c r="AV25" s="71">
        <f>+IF(ISBLANK('ℹ️Informations clients'!AB25),0,IF($AJ$2=2,1,0))</f>
        <v>0</v>
      </c>
      <c r="AW25" s="71">
        <f>+IF(ISBLANK('ℹ️Informations clients'!AC25),0,IF('ℹ️Informations clients'!AC25="Mensuel",1,IF(AND('ℹ️Informations clients'!AC25="Annuel",$AJ$2=10),1,0)))</f>
        <v>0</v>
      </c>
      <c r="AX25" s="71">
        <f>+IF(ISBLANK('ℹ️Informations clients'!AD25),0,IF($AJ$2=6,1,0))</f>
        <v>0</v>
      </c>
      <c r="AY25" s="71">
        <f>+IF(ISBLANK('ℹ️Informations clients'!#REF!),0,IF($AJ$2=5,1,0))</f>
        <v>0</v>
      </c>
      <c r="AZ25" s="71">
        <f>+IF(ISBLANK('ℹ️Informations clients'!AE25),0,IF($AJ$2=1,1,0))</f>
        <v>0</v>
      </c>
      <c r="BB25" s="71">
        <f>+IF(ISBLANK('ℹ️Informations clients'!AG25),0,
IF($AJ$2=5,1,0))</f>
        <v>0</v>
      </c>
    </row>
    <row r="26" spans="2:54" s="71" customFormat="1" x14ac:dyDescent="0.3">
      <c r="B26" s="42" t="str">
        <f>IF(ISBLANK('ℹ️Informations clients'!B26),"",'ℹ️Informations clients'!B26)</f>
        <v/>
      </c>
      <c r="C26" s="42" t="str">
        <f>IF(ISBLANK('ℹ️Informations clients'!C26),"",'ℹ️Informations clients'!C26)</f>
        <v/>
      </c>
      <c r="D26" s="42" t="str">
        <f>IF(ISBLANK('ℹ️Informations clients'!D26),"",'ℹ️Informations clients'!D26)</f>
        <v/>
      </c>
      <c r="E26" s="42" t="str">
        <f>IF(ISBLANK('ℹ️Informations clients'!F26),"",'ℹ️Informations clients'!F26)</f>
        <v/>
      </c>
      <c r="F26" s="44" t="str">
        <f>IF(ISBLANK('ℹ️Informations clients'!H26),"",'ℹ️Informations clients'!H26)</f>
        <v/>
      </c>
      <c r="H26" s="118"/>
      <c r="I26" s="118"/>
      <c r="J26" s="118"/>
      <c r="K26" s="119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9"/>
      <c r="AC26" s="118"/>
      <c r="AE26" s="84"/>
      <c r="AF26" s="71">
        <f>+IF(ISBLANK('ℹ️Informations clients'!J26),0,
IF($AJ$2=MONTH('ℹ️Informations clients'!M26),1,0))</f>
        <v>0</v>
      </c>
      <c r="AG26" s="71">
        <f t="shared" si="0"/>
        <v>0</v>
      </c>
      <c r="AH26" s="71">
        <f>IFERROR(IF(ISBLANK('ℹ️Informations clients'!M26),0,IF($AJ$2=MONTH('ℹ️Informations clients'!M26),1,0)),0)</f>
        <v>0</v>
      </c>
      <c r="AJ26" s="6">
        <f>IF(OR(ISBLANK(F26),F26=""),0,
IF('ℹ️Informations clients'!R26=Technique!$F$72,1,
IF('ℹ️Informations clients'!R26=Technique!$E$72,IF(_xlfn.XLOOKUP($AJ$2,Technique!$A$76:$A$87,Technique!$E$76:$E$87)=1,1,0),
IF('ℹ️Informations clients'!R26=Technique!D$72,IF(OR(_xlfn.XLOOKUP(MONTH(mai[[#This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6" s="71">
        <f>+IF(ISBLANK('ℹ️Informations clients'!S26),0,1)</f>
        <v>0</v>
      </c>
      <c r="AL26" s="71">
        <f>IF(OR(ISBLANK(F26),F26=""),0,IF(
IF('ℹ️Informations clients'!T26="x",IF(MONTH(F26)=12,5,MONTH(EDATE(F26,3))),0)=$AJ$2,1,0))</f>
        <v>0</v>
      </c>
      <c r="AM26" s="71">
        <f>IF(OR(ISBLANK(F26),F26=""),0,
IF('ℹ️Informations clients'!V26="x",_xlfn.XLOOKUP($AJ$2,Technique!$B$15:$B$26,Technique!$C$15:$C$26),0))</f>
        <v>0</v>
      </c>
      <c r="AN26" s="71">
        <f>IF(OR(ISBLANK(F26),F26=""),0,
IF('ℹ️Informations clients'!W26="x",IF(MONTH('ℹ️Informations clients'!X26)=$AJ$2,1,0),0))</f>
        <v>0</v>
      </c>
      <c r="AO26" s="71">
        <f>+IF(ISBLANK('ℹ️Informations clients'!Z26),0,
IF($AJ$2=5,1,0))</f>
        <v>0</v>
      </c>
      <c r="AP26" s="71">
        <f>+IF(ISBLANK('ℹ️Informations clients'!Z26),0,
IF(OR($AJ$2=6,$AJ$2=9),1,0))</f>
        <v>0</v>
      </c>
      <c r="AQ26" s="71">
        <f>IF(ISBLANK('ℹ️Informations clients'!AA26),0,
IF($AJ$2=6,1,0))</f>
        <v>0</v>
      </c>
      <c r="AR26" s="71">
        <f>IF(ISBLANK('ℹ️Informations clients'!AA26),0,
IF($AJ$2=12,1,0))</f>
        <v>0</v>
      </c>
      <c r="AS26" s="71">
        <f>+IF(ISBLANK('ℹ️Informations clients'!O26),0,IF($AJ$2=2,1,0))</f>
        <v>0</v>
      </c>
      <c r="AT26" s="71">
        <f>+IF(ISBLANK('ℹ️Informations clients'!P26),0,1)</f>
        <v>0</v>
      </c>
      <c r="AU26" s="71">
        <f>IF(ISBLANK('ℹ️Informations clients'!P26),0,
IF($AJ$2=2,1,0))</f>
        <v>0</v>
      </c>
      <c r="AV26" s="71">
        <f>+IF(ISBLANK('ℹ️Informations clients'!AB26),0,IF($AJ$2=2,1,0))</f>
        <v>0</v>
      </c>
      <c r="AW26" s="71">
        <f>+IF(ISBLANK('ℹ️Informations clients'!AC26),0,IF('ℹ️Informations clients'!AC26="Mensuel",1,IF(AND('ℹ️Informations clients'!AC26="Annuel",$AJ$2=10),1,0)))</f>
        <v>0</v>
      </c>
      <c r="AX26" s="71">
        <f>+IF(ISBLANK('ℹ️Informations clients'!AD26),0,IF($AJ$2=6,1,0))</f>
        <v>0</v>
      </c>
      <c r="AY26" s="71">
        <f>+IF(ISBLANK('ℹ️Informations clients'!#REF!),0,IF($AJ$2=5,1,0))</f>
        <v>0</v>
      </c>
      <c r="AZ26" s="71">
        <f>+IF(ISBLANK('ℹ️Informations clients'!AE26),0,IF($AJ$2=1,1,0))</f>
        <v>0</v>
      </c>
      <c r="BB26" s="71">
        <f>+IF(ISBLANK('ℹ️Informations clients'!AG26),0,
IF($AJ$2=5,1,0))</f>
        <v>0</v>
      </c>
    </row>
    <row r="27" spans="2:54" s="71" customFormat="1" x14ac:dyDescent="0.3">
      <c r="B27" s="42" t="str">
        <f>IF(ISBLANK('ℹ️Informations clients'!B27),"",'ℹ️Informations clients'!B27)</f>
        <v/>
      </c>
      <c r="C27" s="42" t="str">
        <f>IF(ISBLANK('ℹ️Informations clients'!C27),"",'ℹ️Informations clients'!C27)</f>
        <v/>
      </c>
      <c r="D27" s="42" t="str">
        <f>IF(ISBLANK('ℹ️Informations clients'!D27),"",'ℹ️Informations clients'!D27)</f>
        <v/>
      </c>
      <c r="E27" s="42" t="str">
        <f>IF(ISBLANK('ℹ️Informations clients'!F27),"",'ℹ️Informations clients'!F27)</f>
        <v/>
      </c>
      <c r="F27" s="44" t="str">
        <f>IF(ISBLANK('ℹ️Informations clients'!H27),"",'ℹ️Informations clients'!H27)</f>
        <v/>
      </c>
      <c r="H27" s="118"/>
      <c r="I27" s="118"/>
      <c r="J27" s="118"/>
      <c r="K27" s="119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9"/>
      <c r="AC27" s="118"/>
      <c r="AE27" s="84"/>
      <c r="AF27" s="71">
        <f>+IF(ISBLANK('ℹ️Informations clients'!J27),0,
IF($AJ$2=MONTH('ℹ️Informations clients'!M27),1,0))</f>
        <v>0</v>
      </c>
      <c r="AG27" s="71">
        <f t="shared" si="0"/>
        <v>0</v>
      </c>
      <c r="AH27" s="71">
        <f>IFERROR(IF(ISBLANK('ℹ️Informations clients'!M27),0,IF($AJ$2=MONTH('ℹ️Informations clients'!M27),1,0)),0)</f>
        <v>0</v>
      </c>
      <c r="AJ27" s="6">
        <f>IF(OR(ISBLANK(F27),F27=""),0,
IF('ℹ️Informations clients'!R27=Technique!$F$72,1,
IF('ℹ️Informations clients'!R27=Technique!$E$72,IF(_xlfn.XLOOKUP($AJ$2,Technique!$A$76:$A$87,Technique!$E$76:$E$87)=1,1,0),
IF('ℹ️Informations clients'!R27=Technique!D$72,IF(OR(_xlfn.XLOOKUP(MONTH(mai[[#This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7" s="71">
        <f>+IF(ISBLANK('ℹ️Informations clients'!S27),0,1)</f>
        <v>0</v>
      </c>
      <c r="AL27" s="71">
        <f>IF(OR(ISBLANK(F27),F27=""),0,IF(
IF('ℹ️Informations clients'!T27="x",IF(MONTH(F27)=12,5,MONTH(EDATE(F27,3))),0)=$AJ$2,1,0))</f>
        <v>0</v>
      </c>
      <c r="AM27" s="71">
        <f>IF(OR(ISBLANK(F27),F27=""),0,
IF('ℹ️Informations clients'!V27="x",_xlfn.XLOOKUP($AJ$2,Technique!$B$15:$B$26,Technique!$C$15:$C$26),0))</f>
        <v>0</v>
      </c>
      <c r="AN27" s="71">
        <f>IF(OR(ISBLANK(F27),F27=""),0,
IF('ℹ️Informations clients'!W27="x",IF(MONTH('ℹ️Informations clients'!X27)=$AJ$2,1,0),0))</f>
        <v>0</v>
      </c>
      <c r="AO27" s="71">
        <f>+IF(ISBLANK('ℹ️Informations clients'!Z27),0,
IF($AJ$2=5,1,0))</f>
        <v>0</v>
      </c>
      <c r="AP27" s="71">
        <f>+IF(ISBLANK('ℹ️Informations clients'!Z27),0,
IF(OR($AJ$2=6,$AJ$2=9),1,0))</f>
        <v>0</v>
      </c>
      <c r="AQ27" s="71">
        <f>IF(ISBLANK('ℹ️Informations clients'!AA27),0,
IF($AJ$2=6,1,0))</f>
        <v>0</v>
      </c>
      <c r="AR27" s="71">
        <f>IF(ISBLANK('ℹ️Informations clients'!AA27),0,
IF($AJ$2=12,1,0))</f>
        <v>0</v>
      </c>
      <c r="AS27" s="71">
        <f>+IF(ISBLANK('ℹ️Informations clients'!O27),0,IF($AJ$2=2,1,0))</f>
        <v>0</v>
      </c>
      <c r="AT27" s="71">
        <f>+IF(ISBLANK('ℹ️Informations clients'!P27),0,1)</f>
        <v>0</v>
      </c>
      <c r="AU27" s="71">
        <f>IF(ISBLANK('ℹ️Informations clients'!P27),0,
IF($AJ$2=2,1,0))</f>
        <v>0</v>
      </c>
      <c r="AV27" s="71">
        <f>+IF(ISBLANK('ℹ️Informations clients'!AB27),0,IF($AJ$2=2,1,0))</f>
        <v>0</v>
      </c>
      <c r="AW27" s="71">
        <f>+IF(ISBLANK('ℹ️Informations clients'!AC27),0,IF('ℹ️Informations clients'!AC27="Mensuel",1,IF(AND('ℹ️Informations clients'!AC27="Annuel",$AJ$2=10),1,0)))</f>
        <v>0</v>
      </c>
      <c r="AX27" s="71">
        <f>+IF(ISBLANK('ℹ️Informations clients'!AD27),0,IF($AJ$2=6,1,0))</f>
        <v>0</v>
      </c>
      <c r="AY27" s="71">
        <f>+IF(ISBLANK('ℹ️Informations clients'!#REF!),0,IF($AJ$2=5,1,0))</f>
        <v>0</v>
      </c>
      <c r="AZ27" s="71">
        <f>+IF(ISBLANK('ℹ️Informations clients'!AE27),0,IF($AJ$2=1,1,0))</f>
        <v>0</v>
      </c>
      <c r="BB27" s="71">
        <f>+IF(ISBLANK('ℹ️Informations clients'!AG27),0,
IF($AJ$2=5,1,0))</f>
        <v>0</v>
      </c>
    </row>
    <row r="28" spans="2:54" s="71" customFormat="1" x14ac:dyDescent="0.3">
      <c r="B28" s="42" t="str">
        <f>IF(ISBLANK('ℹ️Informations clients'!B28),"",'ℹ️Informations clients'!B28)</f>
        <v/>
      </c>
      <c r="C28" s="42" t="str">
        <f>IF(ISBLANK('ℹ️Informations clients'!C28),"",'ℹ️Informations clients'!C28)</f>
        <v/>
      </c>
      <c r="D28" s="42" t="str">
        <f>IF(ISBLANK('ℹ️Informations clients'!D28),"",'ℹ️Informations clients'!D28)</f>
        <v/>
      </c>
      <c r="E28" s="42" t="str">
        <f>IF(ISBLANK('ℹ️Informations clients'!F28),"",'ℹ️Informations clients'!F28)</f>
        <v/>
      </c>
      <c r="F28" s="44" t="str">
        <f>IF(ISBLANK('ℹ️Informations clients'!H28),"",'ℹ️Informations clients'!H28)</f>
        <v/>
      </c>
      <c r="H28" s="118"/>
      <c r="I28" s="118"/>
      <c r="J28" s="118"/>
      <c r="K28" s="119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9"/>
      <c r="AC28" s="118"/>
      <c r="AE28" s="84"/>
      <c r="AF28" s="71">
        <f>+IF(ISBLANK('ℹ️Informations clients'!J28),0,
IF($AJ$2=MONTH('ℹ️Informations clients'!M28),1,0))</f>
        <v>0</v>
      </c>
      <c r="AG28" s="71">
        <f t="shared" si="0"/>
        <v>0</v>
      </c>
      <c r="AH28" s="71">
        <f>IFERROR(IF(ISBLANK('ℹ️Informations clients'!M28),0,IF($AJ$2=MONTH('ℹ️Informations clients'!M28),1,0)),0)</f>
        <v>0</v>
      </c>
      <c r="AJ28" s="6">
        <f>IF(OR(ISBLANK(F28),F28=""),0,
IF('ℹ️Informations clients'!R28=Technique!$F$72,1,
IF('ℹ️Informations clients'!R28=Technique!$E$72,IF(_xlfn.XLOOKUP($AJ$2,Technique!$A$76:$A$87,Technique!$E$76:$E$87)=1,1,0),
IF('ℹ️Informations clients'!R28=Technique!D$72,IF(OR(_xlfn.XLOOKUP(MONTH(mai[[#This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8" s="71">
        <f>+IF(ISBLANK('ℹ️Informations clients'!S28),0,1)</f>
        <v>0</v>
      </c>
      <c r="AL28" s="71">
        <f>IF(OR(ISBLANK(F28),F28=""),0,IF(
IF('ℹ️Informations clients'!T28="x",IF(MONTH(F28)=12,5,MONTH(EDATE(F28,3))),0)=$AJ$2,1,0))</f>
        <v>0</v>
      </c>
      <c r="AM28" s="71">
        <f>IF(OR(ISBLANK(F28),F28=""),0,
IF('ℹ️Informations clients'!V28="x",_xlfn.XLOOKUP($AJ$2,Technique!$B$15:$B$26,Technique!$C$15:$C$26),0))</f>
        <v>0</v>
      </c>
      <c r="AN28" s="71">
        <f>IF(OR(ISBLANK(F28),F28=""),0,
IF('ℹ️Informations clients'!W28="x",IF(MONTH('ℹ️Informations clients'!X28)=$AJ$2,1,0),0))</f>
        <v>0</v>
      </c>
      <c r="AO28" s="71">
        <f>+IF(ISBLANK('ℹ️Informations clients'!Z28),0,
IF($AJ$2=5,1,0))</f>
        <v>0</v>
      </c>
      <c r="AP28" s="71">
        <f>+IF(ISBLANK('ℹ️Informations clients'!Z28),0,
IF(OR($AJ$2=6,$AJ$2=9),1,0))</f>
        <v>0</v>
      </c>
      <c r="AQ28" s="71">
        <f>IF(ISBLANK('ℹ️Informations clients'!AA28),0,
IF($AJ$2=6,1,0))</f>
        <v>0</v>
      </c>
      <c r="AR28" s="71">
        <f>IF(ISBLANK('ℹ️Informations clients'!AA28),0,
IF($AJ$2=12,1,0))</f>
        <v>0</v>
      </c>
      <c r="AS28" s="71">
        <f>+IF(ISBLANK('ℹ️Informations clients'!O28),0,IF($AJ$2=2,1,0))</f>
        <v>0</v>
      </c>
      <c r="AT28" s="71">
        <f>+IF(ISBLANK('ℹ️Informations clients'!P28),0,1)</f>
        <v>0</v>
      </c>
      <c r="AU28" s="71">
        <f>IF(ISBLANK('ℹ️Informations clients'!P28),0,
IF($AJ$2=2,1,0))</f>
        <v>0</v>
      </c>
      <c r="AV28" s="71">
        <f>+IF(ISBLANK('ℹ️Informations clients'!AB28),0,IF($AJ$2=2,1,0))</f>
        <v>0</v>
      </c>
      <c r="AW28" s="71">
        <f>+IF(ISBLANK('ℹ️Informations clients'!AC28),0,IF('ℹ️Informations clients'!AC28="Mensuel",1,IF(AND('ℹ️Informations clients'!AC28="Annuel",$AJ$2=10),1,0)))</f>
        <v>0</v>
      </c>
      <c r="AX28" s="71">
        <f>+IF(ISBLANK('ℹ️Informations clients'!AD28),0,IF($AJ$2=6,1,0))</f>
        <v>0</v>
      </c>
      <c r="AY28" s="71">
        <f>+IF(ISBLANK('ℹ️Informations clients'!#REF!),0,IF($AJ$2=5,1,0))</f>
        <v>0</v>
      </c>
      <c r="AZ28" s="71">
        <f>+IF(ISBLANK('ℹ️Informations clients'!AE28),0,IF($AJ$2=1,1,0))</f>
        <v>0</v>
      </c>
      <c r="BB28" s="71">
        <f>+IF(ISBLANK('ℹ️Informations clients'!AG28),0,
IF($AJ$2=5,1,0))</f>
        <v>0</v>
      </c>
    </row>
    <row r="29" spans="2:54" s="71" customFormat="1" x14ac:dyDescent="0.3">
      <c r="B29" s="42" t="str">
        <f>IF(ISBLANK('ℹ️Informations clients'!B29),"",'ℹ️Informations clients'!B29)</f>
        <v/>
      </c>
      <c r="C29" s="42" t="str">
        <f>IF(ISBLANK('ℹ️Informations clients'!C29),"",'ℹ️Informations clients'!C29)</f>
        <v/>
      </c>
      <c r="D29" s="42" t="str">
        <f>IF(ISBLANK('ℹ️Informations clients'!D29),"",'ℹ️Informations clients'!D29)</f>
        <v/>
      </c>
      <c r="E29" s="42" t="str">
        <f>IF(ISBLANK('ℹ️Informations clients'!F29),"",'ℹ️Informations clients'!F29)</f>
        <v/>
      </c>
      <c r="F29" s="44" t="str">
        <f>IF(ISBLANK('ℹ️Informations clients'!H29),"",'ℹ️Informations clients'!H29)</f>
        <v/>
      </c>
      <c r="H29" s="118"/>
      <c r="I29" s="118"/>
      <c r="J29" s="118"/>
      <c r="K29" s="119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9"/>
      <c r="AC29" s="118"/>
      <c r="AE29" s="84"/>
      <c r="AF29" s="71">
        <f>+IF(ISBLANK('ℹ️Informations clients'!J29),0,
IF($AJ$2=MONTH('ℹ️Informations clients'!M29),1,0))</f>
        <v>0</v>
      </c>
      <c r="AG29" s="71">
        <f t="shared" si="0"/>
        <v>0</v>
      </c>
      <c r="AH29" s="71">
        <f>IFERROR(IF(ISBLANK('ℹ️Informations clients'!M29),0,IF($AJ$2=MONTH('ℹ️Informations clients'!M29),1,0)),0)</f>
        <v>0</v>
      </c>
      <c r="AJ29" s="6">
        <f>IF(OR(ISBLANK(F29),F29=""),0,
IF('ℹ️Informations clients'!R29=Technique!$F$72,1,
IF('ℹ️Informations clients'!R29=Technique!$E$72,IF(_xlfn.XLOOKUP($AJ$2,Technique!$A$76:$A$87,Technique!$E$76:$E$87)=1,1,0),
IF('ℹ️Informations clients'!R29=Technique!D$72,IF(OR(_xlfn.XLOOKUP(MONTH(mai[[#This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29" s="71">
        <f>+IF(ISBLANK('ℹ️Informations clients'!S29),0,1)</f>
        <v>0</v>
      </c>
      <c r="AL29" s="71">
        <f>IF(OR(ISBLANK(F29),F29=""),0,IF(
IF('ℹ️Informations clients'!T29="x",IF(MONTH(F29)=12,5,MONTH(EDATE(F29,3))),0)=$AJ$2,1,0))</f>
        <v>0</v>
      </c>
      <c r="AM29" s="71">
        <f>IF(OR(ISBLANK(F29),F29=""),0,
IF('ℹ️Informations clients'!V29="x",_xlfn.XLOOKUP($AJ$2,Technique!$B$15:$B$26,Technique!$C$15:$C$26),0))</f>
        <v>0</v>
      </c>
      <c r="AN29" s="71">
        <f>IF(OR(ISBLANK(F29),F29=""),0,
IF('ℹ️Informations clients'!W29="x",IF(MONTH('ℹ️Informations clients'!X29)=$AJ$2,1,0),0))</f>
        <v>0</v>
      </c>
      <c r="AO29" s="71">
        <f>+IF(ISBLANK('ℹ️Informations clients'!Z29),0,
IF($AJ$2=5,1,0))</f>
        <v>0</v>
      </c>
      <c r="AP29" s="71">
        <f>+IF(ISBLANK('ℹ️Informations clients'!Z29),0,
IF(OR($AJ$2=6,$AJ$2=9),1,0))</f>
        <v>0</v>
      </c>
      <c r="AQ29" s="71">
        <f>IF(ISBLANK('ℹ️Informations clients'!AA29),0,
IF($AJ$2=6,1,0))</f>
        <v>0</v>
      </c>
      <c r="AR29" s="71">
        <f>IF(ISBLANK('ℹ️Informations clients'!AA29),0,
IF($AJ$2=12,1,0))</f>
        <v>0</v>
      </c>
      <c r="AS29" s="71">
        <f>+IF(ISBLANK('ℹ️Informations clients'!O29),0,IF($AJ$2=2,1,0))</f>
        <v>0</v>
      </c>
      <c r="AT29" s="71">
        <f>+IF(ISBLANK('ℹ️Informations clients'!P29),0,1)</f>
        <v>0</v>
      </c>
      <c r="AU29" s="71">
        <f>IF(ISBLANK('ℹ️Informations clients'!P29),0,
IF($AJ$2=2,1,0))</f>
        <v>0</v>
      </c>
      <c r="AV29" s="71">
        <f>+IF(ISBLANK('ℹ️Informations clients'!AB29),0,IF($AJ$2=2,1,0))</f>
        <v>0</v>
      </c>
      <c r="AW29" s="71">
        <f>+IF(ISBLANK('ℹ️Informations clients'!AC29),0,IF('ℹ️Informations clients'!AC29="Mensuel",1,IF(AND('ℹ️Informations clients'!AC29="Annuel",$AJ$2=10),1,0)))</f>
        <v>0</v>
      </c>
      <c r="AX29" s="71">
        <f>+IF(ISBLANK('ℹ️Informations clients'!AD29),0,IF($AJ$2=6,1,0))</f>
        <v>0</v>
      </c>
      <c r="AY29" s="71">
        <f>+IF(ISBLANK('ℹ️Informations clients'!#REF!),0,IF($AJ$2=5,1,0))</f>
        <v>0</v>
      </c>
      <c r="AZ29" s="71">
        <f>+IF(ISBLANK('ℹ️Informations clients'!AE29),0,IF($AJ$2=1,1,0))</f>
        <v>0</v>
      </c>
      <c r="BB29" s="71">
        <f>+IF(ISBLANK('ℹ️Informations clients'!AG29),0,
IF($AJ$2=5,1,0))</f>
        <v>0</v>
      </c>
    </row>
    <row r="30" spans="2:54" s="71" customFormat="1" x14ac:dyDescent="0.3">
      <c r="B30" s="42" t="str">
        <f>IF(ISBLANK('ℹ️Informations clients'!B30),"",'ℹ️Informations clients'!B30)</f>
        <v/>
      </c>
      <c r="C30" s="42" t="str">
        <f>IF(ISBLANK('ℹ️Informations clients'!C30),"",'ℹ️Informations clients'!C30)</f>
        <v/>
      </c>
      <c r="D30" s="42" t="str">
        <f>IF(ISBLANK('ℹ️Informations clients'!D30),"",'ℹ️Informations clients'!D30)</f>
        <v/>
      </c>
      <c r="E30" s="42" t="str">
        <f>IF(ISBLANK('ℹ️Informations clients'!F30),"",'ℹ️Informations clients'!F30)</f>
        <v/>
      </c>
      <c r="F30" s="44" t="str">
        <f>IF(ISBLANK('ℹ️Informations clients'!H30),"",'ℹ️Informations clients'!H30)</f>
        <v/>
      </c>
      <c r="H30" s="118"/>
      <c r="I30" s="118"/>
      <c r="J30" s="118"/>
      <c r="K30" s="119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9"/>
      <c r="AC30" s="118"/>
      <c r="AE30" s="84"/>
      <c r="AF30" s="71">
        <f>+IF(ISBLANK('ℹ️Informations clients'!J30),0,
IF($AJ$2=MONTH('ℹ️Informations clients'!M30),1,0))</f>
        <v>0</v>
      </c>
      <c r="AG30" s="71">
        <f t="shared" si="0"/>
        <v>0</v>
      </c>
      <c r="AH30" s="71">
        <f>IFERROR(IF(ISBLANK('ℹ️Informations clients'!M30),0,IF($AJ$2=MONTH('ℹ️Informations clients'!M30),1,0)),0)</f>
        <v>0</v>
      </c>
      <c r="AJ30" s="6">
        <f>IF(OR(ISBLANK(F30),F30=""),0,
IF('ℹ️Informations clients'!R30=Technique!$F$72,1,
IF('ℹ️Informations clients'!R30=Technique!$E$72,IF(_xlfn.XLOOKUP($AJ$2,Technique!$A$76:$A$87,Technique!$E$76:$E$87)=1,1,0),
IF('ℹ️Informations clients'!R30=Technique!D$72,IF(OR(_xlfn.XLOOKUP(MONTH(mai[[#This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0" s="71">
        <f>+IF(ISBLANK('ℹ️Informations clients'!S30),0,1)</f>
        <v>0</v>
      </c>
      <c r="AL30" s="71">
        <f>IF(OR(ISBLANK(F30),F30=""),0,IF(
IF('ℹ️Informations clients'!T30="x",IF(MONTH(F30)=12,5,MONTH(EDATE(F30,3))),0)=$AJ$2,1,0))</f>
        <v>0</v>
      </c>
      <c r="AM30" s="71">
        <f>IF(OR(ISBLANK(F30),F30=""),0,
IF('ℹ️Informations clients'!V30="x",_xlfn.XLOOKUP($AJ$2,Technique!$B$15:$B$26,Technique!$C$15:$C$26),0))</f>
        <v>0</v>
      </c>
      <c r="AN30" s="71">
        <f>IF(OR(ISBLANK(F30),F30=""),0,
IF('ℹ️Informations clients'!W30="x",IF(MONTH('ℹ️Informations clients'!X30)=$AJ$2,1,0),0))</f>
        <v>0</v>
      </c>
      <c r="AO30" s="71">
        <f>+IF(ISBLANK('ℹ️Informations clients'!Z30),0,
IF($AJ$2=5,1,0))</f>
        <v>0</v>
      </c>
      <c r="AP30" s="71">
        <f>+IF(ISBLANK('ℹ️Informations clients'!Z30),0,
IF(OR($AJ$2=6,$AJ$2=9),1,0))</f>
        <v>0</v>
      </c>
      <c r="AQ30" s="71">
        <f>IF(ISBLANK('ℹ️Informations clients'!AA30),0,
IF($AJ$2=6,1,0))</f>
        <v>0</v>
      </c>
      <c r="AR30" s="71">
        <f>IF(ISBLANK('ℹ️Informations clients'!AA30),0,
IF($AJ$2=12,1,0))</f>
        <v>0</v>
      </c>
      <c r="AS30" s="71">
        <f>+IF(ISBLANK('ℹ️Informations clients'!O30),0,IF($AJ$2=2,1,0))</f>
        <v>0</v>
      </c>
      <c r="AT30" s="71">
        <f>+IF(ISBLANK('ℹ️Informations clients'!P30),0,1)</f>
        <v>0</v>
      </c>
      <c r="AU30" s="71">
        <f>IF(ISBLANK('ℹ️Informations clients'!P30),0,
IF($AJ$2=2,1,0))</f>
        <v>0</v>
      </c>
      <c r="AV30" s="71">
        <f>+IF(ISBLANK('ℹ️Informations clients'!AB30),0,IF($AJ$2=2,1,0))</f>
        <v>0</v>
      </c>
      <c r="AW30" s="71">
        <f>+IF(ISBLANK('ℹ️Informations clients'!AC30),0,IF('ℹ️Informations clients'!AC30="Mensuel",1,IF(AND('ℹ️Informations clients'!AC30="Annuel",$AJ$2=10),1,0)))</f>
        <v>0</v>
      </c>
      <c r="AX30" s="71">
        <f>+IF(ISBLANK('ℹ️Informations clients'!AD30),0,IF($AJ$2=6,1,0))</f>
        <v>0</v>
      </c>
      <c r="AY30" s="71">
        <f>+IF(ISBLANK('ℹ️Informations clients'!#REF!),0,IF($AJ$2=5,1,0))</f>
        <v>0</v>
      </c>
      <c r="AZ30" s="71">
        <f>+IF(ISBLANK('ℹ️Informations clients'!AE30),0,IF($AJ$2=1,1,0))</f>
        <v>0</v>
      </c>
      <c r="BB30" s="71">
        <f>+IF(ISBLANK('ℹ️Informations clients'!AG30),0,
IF($AJ$2=5,1,0))</f>
        <v>0</v>
      </c>
    </row>
    <row r="31" spans="2:54" s="71" customFormat="1" x14ac:dyDescent="0.3">
      <c r="B31" s="42" t="str">
        <f>IF(ISBLANK('ℹ️Informations clients'!B31),"",'ℹ️Informations clients'!B31)</f>
        <v/>
      </c>
      <c r="C31" s="42" t="str">
        <f>IF(ISBLANK('ℹ️Informations clients'!C31),"",'ℹ️Informations clients'!C31)</f>
        <v/>
      </c>
      <c r="D31" s="42" t="str">
        <f>IF(ISBLANK('ℹ️Informations clients'!D31),"",'ℹ️Informations clients'!D31)</f>
        <v/>
      </c>
      <c r="E31" s="42" t="str">
        <f>IF(ISBLANK('ℹ️Informations clients'!F31),"",'ℹ️Informations clients'!F31)</f>
        <v/>
      </c>
      <c r="F31" s="44" t="str">
        <f>IF(ISBLANK('ℹ️Informations clients'!H31),"",'ℹ️Informations clients'!H31)</f>
        <v/>
      </c>
      <c r="H31" s="118"/>
      <c r="I31" s="118"/>
      <c r="J31" s="118"/>
      <c r="K31" s="119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9"/>
      <c r="AC31" s="118"/>
      <c r="AE31" s="84"/>
      <c r="AF31" s="71">
        <f>+IF(ISBLANK('ℹ️Informations clients'!J31),0,
IF($AJ$2=MONTH('ℹ️Informations clients'!M31),1,0))</f>
        <v>0</v>
      </c>
      <c r="AG31" s="71">
        <f t="shared" si="0"/>
        <v>0</v>
      </c>
      <c r="AH31" s="71">
        <f>IFERROR(IF(ISBLANK('ℹ️Informations clients'!M31),0,IF($AJ$2=MONTH('ℹ️Informations clients'!M31),1,0)),0)</f>
        <v>0</v>
      </c>
      <c r="AJ31" s="6">
        <f>IF(OR(ISBLANK(F31),F31=""),0,
IF('ℹ️Informations clients'!R31=Technique!$F$72,1,
IF('ℹ️Informations clients'!R31=Technique!$E$72,IF(_xlfn.XLOOKUP($AJ$2,Technique!$A$76:$A$87,Technique!$E$76:$E$87)=1,1,0),
IF('ℹ️Informations clients'!R31=Technique!D$72,IF(OR(_xlfn.XLOOKUP(MONTH(mai[[#This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1" s="71">
        <f>+IF(ISBLANK('ℹ️Informations clients'!S31),0,1)</f>
        <v>0</v>
      </c>
      <c r="AL31" s="71">
        <f>IF(OR(ISBLANK(F31),F31=""),0,IF(
IF('ℹ️Informations clients'!T31="x",IF(MONTH(F31)=12,5,MONTH(EDATE(F31,3))),0)=$AJ$2,1,0))</f>
        <v>0</v>
      </c>
      <c r="AM31" s="71">
        <f>IF(OR(ISBLANK(F31),F31=""),0,
IF('ℹ️Informations clients'!V31="x",_xlfn.XLOOKUP($AJ$2,Technique!$B$15:$B$26,Technique!$C$15:$C$26),0))</f>
        <v>0</v>
      </c>
      <c r="AN31" s="71">
        <f>IF(OR(ISBLANK(F31),F31=""),0,
IF('ℹ️Informations clients'!W31="x",IF(MONTH('ℹ️Informations clients'!X31)=$AJ$2,1,0),0))</f>
        <v>0</v>
      </c>
      <c r="AO31" s="71">
        <f>+IF(ISBLANK('ℹ️Informations clients'!Z31),0,
IF($AJ$2=5,1,0))</f>
        <v>0</v>
      </c>
      <c r="AP31" s="71">
        <f>+IF(ISBLANK('ℹ️Informations clients'!Z31),0,
IF(OR($AJ$2=6,$AJ$2=9),1,0))</f>
        <v>0</v>
      </c>
      <c r="AQ31" s="71">
        <f>IF(ISBLANK('ℹ️Informations clients'!AA31),0,
IF($AJ$2=6,1,0))</f>
        <v>0</v>
      </c>
      <c r="AR31" s="71">
        <f>IF(ISBLANK('ℹ️Informations clients'!AA31),0,
IF($AJ$2=12,1,0))</f>
        <v>0</v>
      </c>
      <c r="AS31" s="71">
        <f>+IF(ISBLANK('ℹ️Informations clients'!O31),0,IF($AJ$2=2,1,0))</f>
        <v>0</v>
      </c>
      <c r="AT31" s="71">
        <f>+IF(ISBLANK('ℹ️Informations clients'!P31),0,1)</f>
        <v>0</v>
      </c>
      <c r="AU31" s="71">
        <f>IF(ISBLANK('ℹ️Informations clients'!P31),0,
IF($AJ$2=2,1,0))</f>
        <v>0</v>
      </c>
      <c r="AV31" s="71">
        <f>+IF(ISBLANK('ℹ️Informations clients'!AB31),0,IF($AJ$2=2,1,0))</f>
        <v>0</v>
      </c>
      <c r="AW31" s="71">
        <f>+IF(ISBLANK('ℹ️Informations clients'!AC31),0,IF('ℹ️Informations clients'!AC31="Mensuel",1,IF(AND('ℹ️Informations clients'!AC31="Annuel",$AJ$2=10),1,0)))</f>
        <v>0</v>
      </c>
      <c r="AX31" s="71">
        <f>+IF(ISBLANK('ℹ️Informations clients'!AD31),0,IF($AJ$2=6,1,0))</f>
        <v>0</v>
      </c>
      <c r="AY31" s="71">
        <f>+IF(ISBLANK('ℹ️Informations clients'!#REF!),0,IF($AJ$2=5,1,0))</f>
        <v>0</v>
      </c>
      <c r="AZ31" s="71">
        <f>+IF(ISBLANK('ℹ️Informations clients'!AE31),0,IF($AJ$2=1,1,0))</f>
        <v>0</v>
      </c>
      <c r="BB31" s="71">
        <f>+IF(ISBLANK('ℹ️Informations clients'!AG31),0,
IF($AJ$2=5,1,0))</f>
        <v>0</v>
      </c>
    </row>
    <row r="32" spans="2:54" s="71" customFormat="1" x14ac:dyDescent="0.3">
      <c r="B32" s="42" t="str">
        <f>IF(ISBLANK('ℹ️Informations clients'!B32),"",'ℹ️Informations clients'!B32)</f>
        <v/>
      </c>
      <c r="C32" s="42" t="str">
        <f>IF(ISBLANK('ℹ️Informations clients'!C32),"",'ℹ️Informations clients'!C32)</f>
        <v/>
      </c>
      <c r="D32" s="42" t="str">
        <f>IF(ISBLANK('ℹ️Informations clients'!D32),"",'ℹ️Informations clients'!D32)</f>
        <v/>
      </c>
      <c r="E32" s="42" t="str">
        <f>IF(ISBLANK('ℹ️Informations clients'!F32),"",'ℹ️Informations clients'!F32)</f>
        <v/>
      </c>
      <c r="F32" s="44" t="str">
        <f>IF(ISBLANK('ℹ️Informations clients'!H32),"",'ℹ️Informations clients'!H32)</f>
        <v/>
      </c>
      <c r="H32" s="118"/>
      <c r="I32" s="118"/>
      <c r="J32" s="118"/>
      <c r="K32" s="119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9"/>
      <c r="AC32" s="118"/>
      <c r="AE32" s="84"/>
      <c r="AF32" s="71">
        <f>+IF(ISBLANK('ℹ️Informations clients'!J32),0,
IF($AJ$2=MONTH('ℹ️Informations clients'!M32),1,0))</f>
        <v>0</v>
      </c>
      <c r="AG32" s="71">
        <f t="shared" si="0"/>
        <v>0</v>
      </c>
      <c r="AH32" s="71">
        <f>IFERROR(IF(ISBLANK('ℹ️Informations clients'!M32),0,IF($AJ$2=MONTH('ℹ️Informations clients'!M32),1,0)),0)</f>
        <v>0</v>
      </c>
      <c r="AJ32" s="6">
        <f>IF(OR(ISBLANK(F32),F32=""),0,
IF('ℹ️Informations clients'!R32=Technique!$F$72,1,
IF('ℹ️Informations clients'!R32=Technique!$E$72,IF(_xlfn.XLOOKUP($AJ$2,Technique!$A$76:$A$87,Technique!$E$76:$E$87)=1,1,0),
IF('ℹ️Informations clients'!R32=Technique!D$72,IF(OR(_xlfn.XLOOKUP(MONTH(mai[[#This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2" s="71">
        <f>+IF(ISBLANK('ℹ️Informations clients'!S32),0,1)</f>
        <v>0</v>
      </c>
      <c r="AL32" s="71">
        <f>IF(OR(ISBLANK(F32),F32=""),0,IF(
IF('ℹ️Informations clients'!T32="x",IF(MONTH(F32)=12,5,MONTH(EDATE(F32,3))),0)=$AJ$2,1,0))</f>
        <v>0</v>
      </c>
      <c r="AM32" s="71">
        <f>IF(OR(ISBLANK(F32),F32=""),0,
IF('ℹ️Informations clients'!V32="x",_xlfn.XLOOKUP($AJ$2,Technique!$B$15:$B$26,Technique!$C$15:$C$26),0))</f>
        <v>0</v>
      </c>
      <c r="AN32" s="71">
        <f>IF(OR(ISBLANK(F32),F32=""),0,
IF('ℹ️Informations clients'!W32="x",IF(MONTH('ℹ️Informations clients'!X32)=$AJ$2,1,0),0))</f>
        <v>0</v>
      </c>
      <c r="AO32" s="71">
        <f>+IF(ISBLANK('ℹ️Informations clients'!Z32),0,
IF($AJ$2=5,1,0))</f>
        <v>0</v>
      </c>
      <c r="AP32" s="71">
        <f>+IF(ISBLANK('ℹ️Informations clients'!Z32),0,
IF(OR($AJ$2=6,$AJ$2=9),1,0))</f>
        <v>0</v>
      </c>
      <c r="AQ32" s="71">
        <f>IF(ISBLANK('ℹ️Informations clients'!AA32),0,
IF($AJ$2=6,1,0))</f>
        <v>0</v>
      </c>
      <c r="AR32" s="71">
        <f>IF(ISBLANK('ℹ️Informations clients'!AA32),0,
IF($AJ$2=12,1,0))</f>
        <v>0</v>
      </c>
      <c r="AS32" s="71">
        <f>+IF(ISBLANK('ℹ️Informations clients'!O32),0,IF($AJ$2=2,1,0))</f>
        <v>0</v>
      </c>
      <c r="AT32" s="71">
        <f>+IF(ISBLANK('ℹ️Informations clients'!P32),0,1)</f>
        <v>0</v>
      </c>
      <c r="AU32" s="71">
        <f>IF(ISBLANK('ℹ️Informations clients'!P32),0,
IF($AJ$2=2,1,0))</f>
        <v>0</v>
      </c>
      <c r="AV32" s="71">
        <f>+IF(ISBLANK('ℹ️Informations clients'!AB32),0,IF($AJ$2=2,1,0))</f>
        <v>0</v>
      </c>
      <c r="AW32" s="71">
        <f>+IF(ISBLANK('ℹ️Informations clients'!AC32),0,IF('ℹ️Informations clients'!AC32="Mensuel",1,IF(AND('ℹ️Informations clients'!AC32="Annuel",$AJ$2=10),1,0)))</f>
        <v>0</v>
      </c>
      <c r="AX32" s="71">
        <f>+IF(ISBLANK('ℹ️Informations clients'!AD32),0,IF($AJ$2=6,1,0))</f>
        <v>0</v>
      </c>
      <c r="AY32" s="71">
        <f>+IF(ISBLANK('ℹ️Informations clients'!#REF!),0,IF($AJ$2=5,1,0))</f>
        <v>0</v>
      </c>
      <c r="AZ32" s="71">
        <f>+IF(ISBLANK('ℹ️Informations clients'!AE32),0,IF($AJ$2=1,1,0))</f>
        <v>0</v>
      </c>
      <c r="BB32" s="71">
        <f>+IF(ISBLANK('ℹ️Informations clients'!AG32),0,
IF($AJ$2=5,1,0))</f>
        <v>0</v>
      </c>
    </row>
    <row r="33" spans="2:54" s="71" customFormat="1" x14ac:dyDescent="0.3">
      <c r="B33" s="42" t="str">
        <f>IF(ISBLANK('ℹ️Informations clients'!B33),"",'ℹ️Informations clients'!B33)</f>
        <v/>
      </c>
      <c r="C33" s="42" t="str">
        <f>IF(ISBLANK('ℹ️Informations clients'!C33),"",'ℹ️Informations clients'!C33)</f>
        <v/>
      </c>
      <c r="D33" s="42" t="str">
        <f>IF(ISBLANK('ℹ️Informations clients'!D33),"",'ℹ️Informations clients'!D33)</f>
        <v/>
      </c>
      <c r="E33" s="42" t="str">
        <f>IF(ISBLANK('ℹ️Informations clients'!F33),"",'ℹ️Informations clients'!F33)</f>
        <v/>
      </c>
      <c r="F33" s="44" t="str">
        <f>IF(ISBLANK('ℹ️Informations clients'!H33),"",'ℹ️Informations clients'!H33)</f>
        <v/>
      </c>
      <c r="H33" s="118"/>
      <c r="I33" s="118"/>
      <c r="J33" s="118"/>
      <c r="K33" s="119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9"/>
      <c r="AC33" s="118"/>
      <c r="AE33" s="84"/>
      <c r="AF33" s="71">
        <f>+IF(ISBLANK('ℹ️Informations clients'!J33),0,
IF($AJ$2=MONTH('ℹ️Informations clients'!M33),1,0))</f>
        <v>0</v>
      </c>
      <c r="AG33" s="71">
        <f t="shared" si="0"/>
        <v>0</v>
      </c>
      <c r="AH33" s="71">
        <f>IFERROR(IF(ISBLANK('ℹ️Informations clients'!M33),0,IF($AJ$2=MONTH('ℹ️Informations clients'!M33),1,0)),0)</f>
        <v>0</v>
      </c>
      <c r="AJ33" s="6">
        <f>IF(OR(ISBLANK(F33),F33=""),0,
IF('ℹ️Informations clients'!R33=Technique!$F$72,1,
IF('ℹ️Informations clients'!R33=Technique!$E$72,IF(_xlfn.XLOOKUP($AJ$2,Technique!$A$76:$A$87,Technique!$E$76:$E$87)=1,1,0),
IF('ℹ️Informations clients'!R33=Technique!D$72,IF(OR(_xlfn.XLOOKUP(MONTH(mai[[#This Row],[Date de clôture]]),Technique!$A$76:$A$87,Technique!$D$76:$D$87)=$AJ$2,_xlfn.XLOOKUP(MONTH(mai[[#This Row],[Date de clôture]]),Technique!$A$76:$A$87,Technique!$C$76:$C$87)=$AJ$2,_xlfn.XLOOKUP(MONTH(mai[[#This Row],[Date de clôture]]),Technique!$A$76:$A$87,Technique!$B$76:$B$87)=$AJ$2)=TRUE,1,0)))))</f>
        <v>0</v>
      </c>
      <c r="AK33" s="71">
        <f>+IF(ISBLANK('ℹ️Informations clients'!S33),0,1)</f>
        <v>0</v>
      </c>
      <c r="AL33" s="71">
        <f>IF(OR(ISBLANK(F33),F33=""),0,IF(
IF('ℹ️Informations clients'!T33="x",IF(MONTH(F33)=12,5,MONTH(EDATE(F33,3))),0)=$AJ$2,1,0))</f>
        <v>0</v>
      </c>
      <c r="AM33" s="71">
        <f>IF(OR(ISBLANK(F33),F33=""),0,
IF('ℹ️Informations clients'!V33="x",_xlfn.XLOOKUP($AJ$2,Technique!$B$15:$B$26,Technique!$C$15:$C$26),0))</f>
        <v>0</v>
      </c>
      <c r="AN33" s="71">
        <f>IF(OR(ISBLANK(F33),F33=""),0,
IF('ℹ️Informations clients'!W33="x",IF(MONTH('ℹ️Informations clients'!X33)=$AJ$2,1,0),0))</f>
        <v>0</v>
      </c>
      <c r="AO33" s="71">
        <f>+IF(ISBLANK('ℹ️Informations clients'!Z33),0,
IF($AJ$2=5,1,0))</f>
        <v>0</v>
      </c>
      <c r="AP33" s="71">
        <f>+IF(ISBLANK('ℹ️Informations clients'!Z33),0,
IF(OR($AJ$2=6,$AJ$2=9),1,0))</f>
        <v>0</v>
      </c>
      <c r="AQ33" s="71">
        <f>IF(ISBLANK('ℹ️Informations clients'!AA33),0,
IF($AJ$2=6,1,0))</f>
        <v>0</v>
      </c>
      <c r="AR33" s="71">
        <f>IF(ISBLANK('ℹ️Informations clients'!AA33),0,
IF($AJ$2=12,1,0))</f>
        <v>0</v>
      </c>
      <c r="AS33" s="71">
        <f>+IF(ISBLANK('ℹ️Informations clients'!O33),0,IF($AJ$2=2,1,0))</f>
        <v>0</v>
      </c>
      <c r="AT33" s="71">
        <f>+IF(ISBLANK('ℹ️Informations clients'!P33),0,1)</f>
        <v>0</v>
      </c>
      <c r="AU33" s="71">
        <f>IF(ISBLANK('ℹ️Informations clients'!P33),0,
IF($AJ$2=2,1,0))</f>
        <v>0</v>
      </c>
      <c r="AV33" s="71">
        <f>+IF(ISBLANK('ℹ️Informations clients'!AB33),0,IF($AJ$2=2,1,0))</f>
        <v>0</v>
      </c>
      <c r="AW33" s="71">
        <f>+IF(ISBLANK('ℹ️Informations clients'!AC33),0,IF('ℹ️Informations clients'!AC33="Mensuel",1,IF(AND('ℹ️Informations clients'!AC33="Annuel",$AJ$2=10),1,0)))</f>
        <v>0</v>
      </c>
      <c r="AX33" s="71">
        <f>+IF(ISBLANK('ℹ️Informations clients'!AD33),0,IF($AJ$2=6,1,0))</f>
        <v>0</v>
      </c>
      <c r="AY33" s="71">
        <f>+IF(ISBLANK('ℹ️Informations clients'!#REF!),0,IF($AJ$2=5,1,0))</f>
        <v>0</v>
      </c>
      <c r="AZ33" s="71">
        <f>+IF(ISBLANK('ℹ️Informations clients'!AE33),0,IF($AJ$2=1,1,0))</f>
        <v>0</v>
      </c>
      <c r="BB33" s="71">
        <f>+IF(ISBLANK('ℹ️Informations clients'!AG33),0,
IF($AJ$2=5,1,0))</f>
        <v>0</v>
      </c>
    </row>
    <row r="34" spans="2:54" x14ac:dyDescent="0.35">
      <c r="B34" s="42" t="str">
        <f>IF(ISBLANK('ℹ️Informations clients'!B34),"",'ℹ️Informations clients'!B34)</f>
        <v/>
      </c>
      <c r="C34" s="42" t="str">
        <f>IF(ISBLANK('ℹ️Informations clients'!C34),"",'ℹ️Informations clients'!C34)</f>
        <v/>
      </c>
      <c r="D34" s="85" t="str">
        <f>IF(ISBLANK('ℹ️Informations clients'!D34),"",'ℹ️Informations clients'!D34)</f>
        <v/>
      </c>
      <c r="E34" s="85" t="str">
        <f>IF(ISBLANK('ℹ️Informations clients'!F34),"",'ℹ️Informations clients'!F34)</f>
        <v/>
      </c>
      <c r="F34" s="86" t="str">
        <f>IF(ISBLANK('ℹ️Informations clients'!H34),"",'ℹ️Informations clients'!H34)</f>
        <v/>
      </c>
      <c r="G34" s="71"/>
      <c r="H34" s="118"/>
      <c r="I34" s="118"/>
      <c r="J34" s="118"/>
      <c r="K34" s="119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9"/>
      <c r="AC34" s="118"/>
    </row>
    <row r="35" spans="2:54" x14ac:dyDescent="0.35">
      <c r="B35" s="42" t="str">
        <f>IF(ISBLANK('ℹ️Informations clients'!B35),"",'ℹ️Informations clients'!B35)</f>
        <v/>
      </c>
      <c r="C35" s="42" t="str">
        <f>IF(ISBLANK('ℹ️Informations clients'!C35),"",'ℹ️Informations clients'!C35)</f>
        <v/>
      </c>
      <c r="D35" s="85" t="str">
        <f>IF(ISBLANK('ℹ️Informations clients'!D35),"",'ℹ️Informations clients'!D35)</f>
        <v/>
      </c>
      <c r="E35" s="85" t="str">
        <f>IF(ISBLANK('ℹ️Informations clients'!F35),"",'ℹ️Informations clients'!F35)</f>
        <v/>
      </c>
      <c r="F35" s="86" t="str">
        <f>IF(ISBLANK('ℹ️Informations clients'!H35),"",'ℹ️Informations clients'!H35)</f>
        <v/>
      </c>
      <c r="G35" s="71"/>
      <c r="H35" s="118"/>
      <c r="I35" s="118"/>
      <c r="J35" s="118"/>
      <c r="K35" s="119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9"/>
      <c r="AC35" s="118"/>
    </row>
    <row r="36" spans="2:54" x14ac:dyDescent="0.35">
      <c r="B36" s="71" t="str">
        <f>IF(ISBLANK('ℹ️Informations clients'!B36),"",'ℹ️Informations clients'!B36)</f>
        <v/>
      </c>
      <c r="C36" s="71" t="str">
        <f>IF(ISBLANK('ℹ️Informations clients'!C36),"",'ℹ️Informations clients'!C36)</f>
        <v/>
      </c>
      <c r="D36" s="85" t="str">
        <f>IF(ISBLANK('ℹ️Informations clients'!D36),"",'ℹ️Informations clients'!D36)</f>
        <v/>
      </c>
      <c r="E36" s="85" t="str">
        <f>IF(ISBLANK('ℹ️Informations clients'!F36),"",'ℹ️Informations clients'!F36)</f>
        <v/>
      </c>
      <c r="F36" s="86" t="str">
        <f>IF(ISBLANK('ℹ️Informations clients'!H36),"",'ℹ️Informations clients'!H36)</f>
        <v/>
      </c>
      <c r="G36" s="71"/>
      <c r="H36" s="118"/>
      <c r="I36" s="118"/>
      <c r="J36" s="118"/>
      <c r="K36" s="119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9"/>
      <c r="AC36" s="118"/>
    </row>
  </sheetData>
  <sheetProtection sheet="1" formatColumns="0"/>
  <mergeCells count="4">
    <mergeCell ref="A3:AC3"/>
    <mergeCell ref="B5:F5"/>
    <mergeCell ref="H5:J5"/>
    <mergeCell ref="L5:AA5"/>
  </mergeCells>
  <conditionalFormatting sqref="B8:F36">
    <cfRule type="notContainsBlanks" dxfId="179" priority="1">
      <formula>LEN(TRIM(B8))&gt;0</formula>
    </cfRule>
    <cfRule type="containsBlanks" dxfId="178" priority="2">
      <formula>LEN(TRIM(B8))=0</formula>
    </cfRule>
  </conditionalFormatting>
  <conditionalFormatting sqref="H8:H36 L8:Y36 AA8:AA36">
    <cfRule type="containsText" dxfId="177" priority="3" operator="containsText" text="NA">
      <formula>NOT(ISERROR(SEARCH("NA",H8)))</formula>
    </cfRule>
    <cfRule type="notContainsBlanks" dxfId="176" priority="8">
      <formula>LEN(TRIM(H8))&gt;0</formula>
    </cfRule>
  </conditionalFormatting>
  <conditionalFormatting sqref="H8:J36 L8:U36">
    <cfRule type="expression" dxfId="175" priority="7">
      <formula>AND(ISBLANK(H8),AF8=1)</formula>
    </cfRule>
    <cfRule type="expression" dxfId="174" priority="10">
      <formula>AF8=0</formula>
    </cfRule>
  </conditionalFormatting>
  <conditionalFormatting sqref="I8:J36">
    <cfRule type="containsText" dxfId="173" priority="15" operator="containsText" text="NA">
      <formula>NOT(ISERROR(SEARCH("NA",I8)))</formula>
    </cfRule>
    <cfRule type="notContainsBlanks" dxfId="172" priority="16">
      <formula>LEN(TRIM(I8))&gt;0</formula>
    </cfRule>
  </conditionalFormatting>
  <conditionalFormatting sqref="U8:W36">
    <cfRule type="expression" dxfId="171" priority="17">
      <formula>AND(ISBLANK(U8),AS8=1)</formula>
    </cfRule>
  </conditionalFormatting>
  <conditionalFormatting sqref="V8:W36">
    <cfRule type="expression" dxfId="170" priority="18">
      <formula>AT8=0</formula>
    </cfRule>
  </conditionalFormatting>
  <conditionalFormatting sqref="X8:Z36">
    <cfRule type="expression" dxfId="169" priority="19">
      <formula>AND(ISBLANK(X8),AV8=1)</formula>
    </cfRule>
    <cfRule type="expression" dxfId="168" priority="20">
      <formula>AV8=0</formula>
    </cfRule>
  </conditionalFormatting>
  <conditionalFormatting sqref="Y8:Z36">
    <cfRule type="containsText" dxfId="167" priority="9" operator="containsText" text="NA">
      <formula>NOT(ISERROR(SEARCH("NA",Y8)))</formula>
    </cfRule>
    <cfRule type="notContainsBlanks" dxfId="166" priority="11">
      <formula>LEN(TRIM(Y8))&gt;0</formula>
    </cfRule>
  </conditionalFormatting>
  <conditionalFormatting sqref="Z8:Z36">
    <cfRule type="containsText" dxfId="165" priority="12" operator="containsText" text="NA">
      <formula>NOT(ISERROR(SEARCH("NA",Z8)))</formula>
    </cfRule>
    <cfRule type="notContainsBlanks" dxfId="164" priority="13">
      <formula>LEN(TRIM(Z8))&gt;0</formula>
    </cfRule>
  </conditionalFormatting>
  <conditionalFormatting sqref="AA8:AA36 AC8:AC36">
    <cfRule type="expression" dxfId="163" priority="14">
      <formula>AZ8=0</formula>
    </cfRule>
  </conditionalFormatting>
  <conditionalFormatting sqref="AC8:AC36 AA8:AA36">
    <cfRule type="expression" dxfId="162" priority="6">
      <formula>AND(ISBLANK(AA8),AZ8=1)</formula>
    </cfRule>
  </conditionalFormatting>
  <conditionalFormatting sqref="AC8:AC36">
    <cfRule type="containsText" dxfId="161" priority="4" operator="containsText" text="NA">
      <formula>NOT(ISERROR(SEARCH("NA",AC8)))</formula>
    </cfRule>
    <cfRule type="notContainsBlanks" dxfId="160" priority="5">
      <formula>LEN(TRIM(AC8))&gt;0</formula>
    </cfRule>
  </conditionalFormatting>
  <dataValidations count="2">
    <dataValidation type="custom" allowBlank="1" showInputMessage="1" showErrorMessage="1" sqref="L8:Z36" xr:uid="{2A41C3F5-446A-46BB-B8D1-8225F3A70ADB}">
      <formula1>AJ8=1</formula1>
    </dataValidation>
    <dataValidation type="custom" allowBlank="1" showInputMessage="1" showErrorMessage="1" sqref="AA8:AC36" xr:uid="{044C093E-09D8-45EA-846D-382C307F84AC}">
      <formula1>AZ8=1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622986AF8EE4DAF65B8BF0D104881" ma:contentTypeVersion="17" ma:contentTypeDescription="Crée un document." ma:contentTypeScope="" ma:versionID="b816ec66343c98e73593e02187fcd9ff">
  <xsd:schema xmlns:xsd="http://www.w3.org/2001/XMLSchema" xmlns:xs="http://www.w3.org/2001/XMLSchema" xmlns:p="http://schemas.microsoft.com/office/2006/metadata/properties" xmlns:ns2="ff4d1787-d0c5-46c0-8692-83fdae131605" xmlns:ns3="ab1995a4-a3f2-43e0-a466-b483892d0e21" targetNamespace="http://schemas.microsoft.com/office/2006/metadata/properties" ma:root="true" ma:fieldsID="84a4890e2cd483ab853db66653e0acf7" ns2:_="" ns3:_="">
    <xsd:import namespace="ff4d1787-d0c5-46c0-8692-83fdae131605"/>
    <xsd:import namespace="ab1995a4-a3f2-43e0-a466-b483892d0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d1787-d0c5-46c0-8692-83fdae131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e7bcdf35-793e-4e2d-9cb9-d16e06d6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995a4-a3f2-43e0-a466-b483892d0e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ab04c03-e960-457c-a18c-8f1339e6ee5a}" ma:internalName="TaxCatchAll" ma:showField="CatchAllData" ma:web="ab1995a4-a3f2-43e0-a466-b483892d0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1995a4-a3f2-43e0-a466-b483892d0e21" xsi:nil="true"/>
    <lcf76f155ced4ddcb4097134ff3c332f xmlns="ff4d1787-d0c5-46c0-8692-83fdae13160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BD0E6-ED6B-4C6E-B9CE-D9BF7F007CA0}"/>
</file>

<file path=customXml/itemProps2.xml><?xml version="1.0" encoding="utf-8"?>
<ds:datastoreItem xmlns:ds="http://schemas.openxmlformats.org/officeDocument/2006/customXml" ds:itemID="{A49E1454-3F87-43FC-9072-AC93584C1581}">
  <ds:schemaRefs>
    <ds:schemaRef ds:uri="ff4d1787-d0c5-46c0-8692-83fdae131605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ab1995a4-a3f2-43e0-a466-b483892d0e2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63881D-172C-41A9-9A7C-C594498AA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11</vt:i4>
      </vt:variant>
    </vt:vector>
  </HeadingPairs>
  <TitlesOfParts>
    <vt:vector size="29" baseType="lpstr">
      <vt:lpstr>Accueil-Mode d'emploi</vt:lpstr>
      <vt:lpstr>⚙️Paramètres cabinet</vt:lpstr>
      <vt:lpstr>ℹ️Informations clients</vt:lpstr>
      <vt:lpstr>     </vt:lpstr>
      <vt:lpstr>_______________________________</vt:lpstr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Technique</vt:lpstr>
      <vt:lpstr>collaborateurs</vt:lpstr>
      <vt:lpstr>formes</vt:lpstr>
      <vt:lpstr>JANVIER!Impression_des_titres</vt:lpstr>
      <vt:lpstr>regime_declarations_sociales</vt:lpstr>
      <vt:lpstr>regime_tva</vt:lpstr>
      <vt:lpstr>responsables</vt:lpstr>
      <vt:lpstr>TASCOM</vt:lpstr>
      <vt:lpstr>Taxe_foncière</vt:lpstr>
      <vt:lpstr>'⚙️Paramètres cabinet'!Zone_d_impression</vt:lpstr>
      <vt:lpstr>'Accueil-Mode d''emploi'!Zone_d_impression</vt:lpstr>
      <vt:lpstr>JANVIER!Zone_d_impression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Estelle Ollivier</cp:lastModifiedBy>
  <cp:lastPrinted>2012-07-31T15:38:14Z</cp:lastPrinted>
  <dcterms:created xsi:type="dcterms:W3CDTF">2009-12-10T17:20:06Z</dcterms:created>
  <dcterms:modified xsi:type="dcterms:W3CDTF">2025-10-31T11:06:11Z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0x0101006BB622986AF8EE4DAF65B8BF0D104881</vt:lpwstr>
  </property>
  <property fmtid="{D5CDD505-2E9C-101B-9397-08002B2CF9AE}" pid="3" name="MediaServiceImageTags">
    <vt:lpwstr/>
  </property>
</Properties>
</file>